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letický čtyřboj 2019\Soubory k odeslání\"/>
    </mc:Choice>
  </mc:AlternateContent>
  <bookViews>
    <workbookView xWindow="240" yWindow="75" windowWidth="9720" windowHeight="6660" tabRatio="882"/>
  </bookViews>
  <sheets>
    <sheet name="Bodování" sheetId="8" r:id="rId1"/>
    <sheet name="Družstva" sheetId="9" r:id="rId2"/>
    <sheet name="Jednotlivci" sheetId="10" r:id="rId3"/>
  </sheets>
  <definedNames>
    <definedName name="_xlnm._FilterDatabase" localSheetId="1" hidden="1">Družstva!$B$5:$N$25</definedName>
  </definedNames>
  <calcPr calcId="162913"/>
</workbook>
</file>

<file path=xl/calcChain.xml><?xml version="1.0" encoding="utf-8"?>
<calcChain xmlns="http://schemas.openxmlformats.org/spreadsheetml/2006/main">
  <c r="W24" i="8" l="1"/>
  <c r="X24" i="8" s="1"/>
  <c r="W23" i="8"/>
  <c r="X23" i="8" s="1"/>
  <c r="W22" i="8"/>
  <c r="X22" i="8" s="1"/>
  <c r="W21" i="8"/>
  <c r="X21" i="8" s="1"/>
  <c r="W20" i="8"/>
  <c r="X20" i="8" s="1"/>
  <c r="W45" i="8"/>
  <c r="X45" i="8" s="1"/>
  <c r="W44" i="8"/>
  <c r="X44" i="8" s="1"/>
  <c r="W43" i="8"/>
  <c r="X43" i="8" s="1"/>
  <c r="W42" i="8"/>
  <c r="X42" i="8" s="1"/>
  <c r="W41" i="8"/>
  <c r="X41" i="8" s="1"/>
  <c r="I84" i="8"/>
  <c r="W84" i="8"/>
  <c r="X84" i="8" s="1"/>
  <c r="M84" i="8" s="1"/>
  <c r="O84" i="8"/>
  <c r="Q84" i="8"/>
  <c r="S84" i="8"/>
  <c r="U84" i="8"/>
  <c r="I143" i="8"/>
  <c r="F143" i="8" s="1"/>
  <c r="W143" i="8"/>
  <c r="X143" i="8"/>
  <c r="M143" i="8" s="1"/>
  <c r="O143" i="8"/>
  <c r="Q143" i="8"/>
  <c r="S143" i="8"/>
  <c r="U143" i="8"/>
  <c r="I142" i="8"/>
  <c r="F142" i="8" s="1"/>
  <c r="W142" i="8"/>
  <c r="X142" i="8"/>
  <c r="M142" i="8" s="1"/>
  <c r="O142" i="8"/>
  <c r="Q142" i="8"/>
  <c r="S142" i="8"/>
  <c r="U142" i="8"/>
  <c r="I141" i="8"/>
  <c r="W141" i="8"/>
  <c r="X141" i="8" s="1"/>
  <c r="M141" i="8" s="1"/>
  <c r="F141" i="8" s="1"/>
  <c r="O141" i="8"/>
  <c r="Q141" i="8"/>
  <c r="S141" i="8"/>
  <c r="U141" i="8"/>
  <c r="I140" i="8"/>
  <c r="W140" i="8"/>
  <c r="X140" i="8" s="1"/>
  <c r="M140" i="8" s="1"/>
  <c r="O140" i="8"/>
  <c r="Q140" i="8"/>
  <c r="F140" i="8" s="1"/>
  <c r="S140" i="8"/>
  <c r="U140" i="8"/>
  <c r="I139" i="8"/>
  <c r="W139" i="8"/>
  <c r="X139" i="8" s="1"/>
  <c r="M139" i="8" s="1"/>
  <c r="F139" i="8" s="1"/>
  <c r="O139" i="8"/>
  <c r="Q139" i="8"/>
  <c r="S139" i="8"/>
  <c r="U139" i="8"/>
  <c r="I136" i="8"/>
  <c r="F136" i="8" s="1"/>
  <c r="W136" i="8"/>
  <c r="X136" i="8"/>
  <c r="M136" i="8" s="1"/>
  <c r="O136" i="8"/>
  <c r="Q136" i="8"/>
  <c r="S136" i="8"/>
  <c r="U136" i="8"/>
  <c r="I135" i="8"/>
  <c r="W135" i="8"/>
  <c r="X135" i="8" s="1"/>
  <c r="M135" i="8" s="1"/>
  <c r="O135" i="8"/>
  <c r="Q135" i="8"/>
  <c r="S135" i="8"/>
  <c r="U135" i="8"/>
  <c r="I134" i="8"/>
  <c r="W134" i="8"/>
  <c r="X134" i="8" s="1"/>
  <c r="M134" i="8"/>
  <c r="F134" i="8" s="1"/>
  <c r="O134" i="8"/>
  <c r="Q134" i="8"/>
  <c r="S134" i="8"/>
  <c r="U134" i="8"/>
  <c r="I133" i="8"/>
  <c r="W133" i="8"/>
  <c r="X133" i="8"/>
  <c r="M133" i="8" s="1"/>
  <c r="O133" i="8"/>
  <c r="Q133" i="8"/>
  <c r="S133" i="8"/>
  <c r="U133" i="8"/>
  <c r="I132" i="8"/>
  <c r="F132" i="8" s="1"/>
  <c r="W132" i="8"/>
  <c r="X132" i="8"/>
  <c r="M132" i="8" s="1"/>
  <c r="O132" i="8"/>
  <c r="Q132" i="8"/>
  <c r="S132" i="8"/>
  <c r="U132" i="8"/>
  <c r="I129" i="8"/>
  <c r="W129" i="8"/>
  <c r="X129" i="8" s="1"/>
  <c r="M129" i="8"/>
  <c r="F129" i="8" s="1"/>
  <c r="O129" i="8"/>
  <c r="Q129" i="8"/>
  <c r="S129" i="8"/>
  <c r="U129" i="8"/>
  <c r="I128" i="8"/>
  <c r="W128" i="8"/>
  <c r="X128" i="8"/>
  <c r="M128" i="8" s="1"/>
  <c r="O128" i="8"/>
  <c r="Q128" i="8"/>
  <c r="S128" i="8"/>
  <c r="U128" i="8"/>
  <c r="I127" i="8"/>
  <c r="F127" i="8" s="1"/>
  <c r="W127" i="8"/>
  <c r="X127" i="8"/>
  <c r="M127" i="8" s="1"/>
  <c r="O127" i="8"/>
  <c r="Q127" i="8"/>
  <c r="S127" i="8"/>
  <c r="U127" i="8"/>
  <c r="I126" i="8"/>
  <c r="W126" i="8"/>
  <c r="X126" i="8"/>
  <c r="M126" i="8" s="1"/>
  <c r="O126" i="8"/>
  <c r="Q126" i="8"/>
  <c r="S126" i="8"/>
  <c r="U126" i="8"/>
  <c r="I125" i="8"/>
  <c r="W125" i="8"/>
  <c r="X125" i="8"/>
  <c r="M125" i="8" s="1"/>
  <c r="F125" i="8" s="1"/>
  <c r="O125" i="8"/>
  <c r="Q125" i="8"/>
  <c r="S125" i="8"/>
  <c r="U125" i="8"/>
  <c r="I122" i="8"/>
  <c r="W122" i="8"/>
  <c r="X122" i="8" s="1"/>
  <c r="M122" i="8" s="1"/>
  <c r="O122" i="8"/>
  <c r="Q122" i="8"/>
  <c r="S122" i="8"/>
  <c r="U122" i="8"/>
  <c r="I121" i="8"/>
  <c r="W121" i="8"/>
  <c r="X121" i="8"/>
  <c r="M121" i="8" s="1"/>
  <c r="O121" i="8"/>
  <c r="Q121" i="8"/>
  <c r="S121" i="8"/>
  <c r="F121" i="8" s="1"/>
  <c r="U121" i="8"/>
  <c r="I120" i="8"/>
  <c r="W120" i="8"/>
  <c r="X120" i="8"/>
  <c r="M120" i="8" s="1"/>
  <c r="O120" i="8"/>
  <c r="Q120" i="8"/>
  <c r="S120" i="8"/>
  <c r="U120" i="8"/>
  <c r="I119" i="8"/>
  <c r="W119" i="8"/>
  <c r="X119" i="8"/>
  <c r="M119" i="8" s="1"/>
  <c r="F119" i="8" s="1"/>
  <c r="O119" i="8"/>
  <c r="Q119" i="8"/>
  <c r="S119" i="8"/>
  <c r="U119" i="8"/>
  <c r="I118" i="8"/>
  <c r="W118" i="8"/>
  <c r="X118" i="8"/>
  <c r="M118" i="8" s="1"/>
  <c r="O118" i="8"/>
  <c r="Q118" i="8"/>
  <c r="S118" i="8"/>
  <c r="U118" i="8"/>
  <c r="I115" i="8"/>
  <c r="F115" i="8" s="1"/>
  <c r="W115" i="8"/>
  <c r="X115" i="8"/>
  <c r="M115" i="8" s="1"/>
  <c r="O115" i="8"/>
  <c r="Q115" i="8"/>
  <c r="S115" i="8"/>
  <c r="U115" i="8"/>
  <c r="I114" i="8"/>
  <c r="W114" i="8"/>
  <c r="X114" i="8"/>
  <c r="M114" i="8" s="1"/>
  <c r="O114" i="8"/>
  <c r="Q114" i="8"/>
  <c r="S114" i="8"/>
  <c r="U114" i="8"/>
  <c r="I113" i="8"/>
  <c r="W113" i="8"/>
  <c r="X113" i="8" s="1"/>
  <c r="M113" i="8" s="1"/>
  <c r="O113" i="8"/>
  <c r="Q113" i="8"/>
  <c r="S113" i="8"/>
  <c r="U113" i="8"/>
  <c r="I112" i="8"/>
  <c r="W112" i="8"/>
  <c r="X112" i="8"/>
  <c r="M112" i="8" s="1"/>
  <c r="O112" i="8"/>
  <c r="Q112" i="8"/>
  <c r="S112" i="8"/>
  <c r="U112" i="8"/>
  <c r="I111" i="8"/>
  <c r="F111" i="8" s="1"/>
  <c r="W111" i="8"/>
  <c r="X111" i="8"/>
  <c r="M111" i="8" s="1"/>
  <c r="O111" i="8"/>
  <c r="Q111" i="8"/>
  <c r="S111" i="8"/>
  <c r="U111" i="8"/>
  <c r="I108" i="8"/>
  <c r="W108" i="8"/>
  <c r="X108" i="8" s="1"/>
  <c r="M108" i="8"/>
  <c r="O108" i="8"/>
  <c r="Q108" i="8"/>
  <c r="S108" i="8"/>
  <c r="U108" i="8"/>
  <c r="I107" i="8"/>
  <c r="W107" i="8"/>
  <c r="X107" i="8"/>
  <c r="M107" i="8" s="1"/>
  <c r="O107" i="8"/>
  <c r="Q107" i="8"/>
  <c r="S107" i="8"/>
  <c r="U107" i="8"/>
  <c r="I106" i="8"/>
  <c r="W106" i="8"/>
  <c r="X106" i="8"/>
  <c r="M106" i="8" s="1"/>
  <c r="O106" i="8"/>
  <c r="Q106" i="8"/>
  <c r="S106" i="8"/>
  <c r="U106" i="8"/>
  <c r="I105" i="8"/>
  <c r="W105" i="8"/>
  <c r="X105" i="8" s="1"/>
  <c r="M105" i="8" s="1"/>
  <c r="O105" i="8"/>
  <c r="Q105" i="8"/>
  <c r="S105" i="8"/>
  <c r="U105" i="8"/>
  <c r="I104" i="8"/>
  <c r="F104" i="8" s="1"/>
  <c r="W104" i="8"/>
  <c r="X104" i="8"/>
  <c r="M104" i="8" s="1"/>
  <c r="O104" i="8"/>
  <c r="Q104" i="8"/>
  <c r="S104" i="8"/>
  <c r="U104" i="8"/>
  <c r="I101" i="8"/>
  <c r="F101" i="8" s="1"/>
  <c r="W101" i="8"/>
  <c r="X101" i="8"/>
  <c r="M101" i="8" s="1"/>
  <c r="O101" i="8"/>
  <c r="Q101" i="8"/>
  <c r="S101" i="8"/>
  <c r="U101" i="8"/>
  <c r="I100" i="8"/>
  <c r="W100" i="8"/>
  <c r="X100" i="8" s="1"/>
  <c r="M100" i="8" s="1"/>
  <c r="O100" i="8"/>
  <c r="Q100" i="8"/>
  <c r="S100" i="8"/>
  <c r="U100" i="8"/>
  <c r="I99" i="8"/>
  <c r="W99" i="8"/>
  <c r="X99" i="8" s="1"/>
  <c r="M99" i="8" s="1"/>
  <c r="O99" i="8"/>
  <c r="Q99" i="8"/>
  <c r="S99" i="8"/>
  <c r="U99" i="8"/>
  <c r="I98" i="8"/>
  <c r="W98" i="8"/>
  <c r="X98" i="8" s="1"/>
  <c r="M98" i="8"/>
  <c r="F98" i="8" s="1"/>
  <c r="O98" i="8"/>
  <c r="Q98" i="8"/>
  <c r="S98" i="8"/>
  <c r="U98" i="8"/>
  <c r="I97" i="8"/>
  <c r="W97" i="8"/>
  <c r="X97" i="8" s="1"/>
  <c r="M97" i="8"/>
  <c r="F97" i="8" s="1"/>
  <c r="O97" i="8"/>
  <c r="Q97" i="8"/>
  <c r="S97" i="8"/>
  <c r="U97" i="8"/>
  <c r="I94" i="8"/>
  <c r="F94" i="8" s="1"/>
  <c r="W94" i="8"/>
  <c r="X94" i="8" s="1"/>
  <c r="M94" i="8"/>
  <c r="O94" i="8"/>
  <c r="Q94" i="8"/>
  <c r="S94" i="8"/>
  <c r="U94" i="8"/>
  <c r="I93" i="8"/>
  <c r="W93" i="8"/>
  <c r="X93" i="8" s="1"/>
  <c r="M93" i="8" s="1"/>
  <c r="F93" i="8" s="1"/>
  <c r="O93" i="8"/>
  <c r="Q93" i="8"/>
  <c r="S93" i="8"/>
  <c r="U93" i="8"/>
  <c r="I92" i="8"/>
  <c r="W92" i="8"/>
  <c r="X92" i="8" s="1"/>
  <c r="M92" i="8" s="1"/>
  <c r="F92" i="8" s="1"/>
  <c r="O92" i="8"/>
  <c r="Q92" i="8"/>
  <c r="S92" i="8"/>
  <c r="U92" i="8"/>
  <c r="I91" i="8"/>
  <c r="W91" i="8"/>
  <c r="X91" i="8" s="1"/>
  <c r="M91" i="8"/>
  <c r="O91" i="8"/>
  <c r="Q91" i="8"/>
  <c r="S91" i="8"/>
  <c r="U91" i="8"/>
  <c r="I90" i="8"/>
  <c r="W90" i="8"/>
  <c r="X90" i="8" s="1"/>
  <c r="M90" i="8"/>
  <c r="O90" i="8"/>
  <c r="Q90" i="8"/>
  <c r="S90" i="8"/>
  <c r="U90" i="8"/>
  <c r="I87" i="8"/>
  <c r="W87" i="8"/>
  <c r="X87" i="8" s="1"/>
  <c r="M87" i="8" s="1"/>
  <c r="O87" i="8"/>
  <c r="Q87" i="8"/>
  <c r="S87" i="8"/>
  <c r="U87" i="8"/>
  <c r="I86" i="8"/>
  <c r="W86" i="8"/>
  <c r="X86" i="8" s="1"/>
  <c r="M86" i="8" s="1"/>
  <c r="O86" i="8"/>
  <c r="Q86" i="8"/>
  <c r="S86" i="8"/>
  <c r="U86" i="8"/>
  <c r="I85" i="8"/>
  <c r="W85" i="8"/>
  <c r="X85" i="8" s="1"/>
  <c r="M85" i="8" s="1"/>
  <c r="O85" i="8"/>
  <c r="Q85" i="8"/>
  <c r="S85" i="8"/>
  <c r="U85" i="8"/>
  <c r="I83" i="8"/>
  <c r="W83" i="8"/>
  <c r="X83" i="8"/>
  <c r="M83" i="8" s="1"/>
  <c r="O83" i="8"/>
  <c r="Q83" i="8"/>
  <c r="S83" i="8"/>
  <c r="U83" i="8"/>
  <c r="I80" i="8"/>
  <c r="W80" i="8"/>
  <c r="X80" i="8" s="1"/>
  <c r="M80" i="8" s="1"/>
  <c r="O80" i="8"/>
  <c r="Q80" i="8"/>
  <c r="S80" i="8"/>
  <c r="U80" i="8"/>
  <c r="I79" i="8"/>
  <c r="W79" i="8"/>
  <c r="X79" i="8"/>
  <c r="M79" i="8" s="1"/>
  <c r="O79" i="8"/>
  <c r="Q79" i="8"/>
  <c r="S79" i="8"/>
  <c r="U79" i="8"/>
  <c r="I78" i="8"/>
  <c r="W78" i="8"/>
  <c r="X78" i="8" s="1"/>
  <c r="M78" i="8" s="1"/>
  <c r="O78" i="8"/>
  <c r="Q78" i="8"/>
  <c r="S78" i="8"/>
  <c r="U78" i="8"/>
  <c r="I77" i="8"/>
  <c r="W77" i="8"/>
  <c r="X77" i="8" s="1"/>
  <c r="M77" i="8" s="1"/>
  <c r="O77" i="8"/>
  <c r="Q77" i="8"/>
  <c r="S77" i="8"/>
  <c r="U77" i="8"/>
  <c r="I76" i="8"/>
  <c r="W76" i="8"/>
  <c r="X76" i="8"/>
  <c r="M76" i="8" s="1"/>
  <c r="O76" i="8"/>
  <c r="Q76" i="8"/>
  <c r="S76" i="8"/>
  <c r="U76" i="8"/>
  <c r="I73" i="8"/>
  <c r="W73" i="8"/>
  <c r="X73" i="8" s="1"/>
  <c r="M73" i="8" s="1"/>
  <c r="O73" i="8"/>
  <c r="Q73" i="8"/>
  <c r="S73" i="8"/>
  <c r="U73" i="8"/>
  <c r="W66" i="8"/>
  <c r="X66" i="8" s="1"/>
  <c r="I72" i="8"/>
  <c r="W72" i="8"/>
  <c r="X72" i="8" s="1"/>
  <c r="M72" i="8" s="1"/>
  <c r="O72" i="8"/>
  <c r="Q72" i="8"/>
  <c r="S72" i="8"/>
  <c r="U72" i="8"/>
  <c r="W65" i="8"/>
  <c r="X65" i="8" s="1"/>
  <c r="I71" i="8"/>
  <c r="W71" i="8"/>
  <c r="X71" i="8" s="1"/>
  <c r="M71" i="8" s="1"/>
  <c r="O71" i="8"/>
  <c r="Q71" i="8"/>
  <c r="S71" i="8"/>
  <c r="U71" i="8"/>
  <c r="W64" i="8"/>
  <c r="X64" i="8" s="1"/>
  <c r="I70" i="8"/>
  <c r="W70" i="8"/>
  <c r="X70" i="8" s="1"/>
  <c r="M70" i="8" s="1"/>
  <c r="O70" i="8"/>
  <c r="Q70" i="8"/>
  <c r="S70" i="8"/>
  <c r="U70" i="8"/>
  <c r="W63" i="8"/>
  <c r="X63" i="8" s="1"/>
  <c r="I69" i="8"/>
  <c r="W69" i="8"/>
  <c r="X69" i="8" s="1"/>
  <c r="M69" i="8" s="1"/>
  <c r="O69" i="8"/>
  <c r="Q69" i="8"/>
  <c r="S69" i="8"/>
  <c r="U69" i="8"/>
  <c r="W62" i="8"/>
  <c r="X62" i="8" s="1"/>
  <c r="W10" i="8"/>
  <c r="X10" i="8" s="1"/>
  <c r="W59" i="8"/>
  <c r="X59" i="8" s="1"/>
  <c r="W58" i="8"/>
  <c r="X58" i="8" s="1"/>
  <c r="W57" i="8"/>
  <c r="X57" i="8" s="1"/>
  <c r="W56" i="8"/>
  <c r="X56" i="8" s="1"/>
  <c r="W55" i="8"/>
  <c r="X55" i="8" s="1"/>
  <c r="W52" i="8"/>
  <c r="X52" i="8" s="1"/>
  <c r="W51" i="8"/>
  <c r="X51" i="8" s="1"/>
  <c r="W50" i="8"/>
  <c r="X50" i="8" s="1"/>
  <c r="W49" i="8"/>
  <c r="X49" i="8" s="1"/>
  <c r="W48" i="8"/>
  <c r="X48" i="8" s="1"/>
  <c r="W38" i="8"/>
  <c r="X38" i="8" s="1"/>
  <c r="W37" i="8"/>
  <c r="X37" i="8" s="1"/>
  <c r="W36" i="8"/>
  <c r="X36" i="8" s="1"/>
  <c r="W35" i="8"/>
  <c r="X35" i="8" s="1"/>
  <c r="W34" i="8"/>
  <c r="X34" i="8" s="1"/>
  <c r="W31" i="8"/>
  <c r="X31" i="8" s="1"/>
  <c r="W27" i="8"/>
  <c r="X27" i="8"/>
  <c r="W28" i="8"/>
  <c r="X28" i="8" s="1"/>
  <c r="W29" i="8"/>
  <c r="X29" i="8" s="1"/>
  <c r="W30" i="8"/>
  <c r="X30" i="8" s="1"/>
  <c r="W6" i="8"/>
  <c r="X6" i="8" s="1"/>
  <c r="W13" i="8"/>
  <c r="X13" i="8" s="1"/>
  <c r="W7" i="8"/>
  <c r="X7" i="8" s="1"/>
  <c r="W14" i="8"/>
  <c r="X14" i="8" s="1"/>
  <c r="W8" i="8"/>
  <c r="X8" i="8" s="1"/>
  <c r="W15" i="8"/>
  <c r="X15" i="8" s="1"/>
  <c r="W9" i="8"/>
  <c r="X9" i="8" s="1"/>
  <c r="W16" i="8"/>
  <c r="X16" i="8" s="1"/>
  <c r="W17" i="8"/>
  <c r="X17" i="8" s="1"/>
  <c r="F133" i="8"/>
  <c r="F99" i="8"/>
  <c r="F118" i="8" l="1"/>
  <c r="F112" i="8"/>
  <c r="F126" i="8"/>
  <c r="F138" i="8"/>
  <c r="F91" i="8"/>
  <c r="F135" i="8"/>
  <c r="F71" i="8"/>
  <c r="F100" i="8"/>
  <c r="F96" i="8" s="1"/>
  <c r="F105" i="8"/>
  <c r="F106" i="8"/>
  <c r="F108" i="8"/>
  <c r="F113" i="8"/>
  <c r="F120" i="8"/>
  <c r="F114" i="8"/>
  <c r="F90" i="8"/>
  <c r="F107" i="8"/>
  <c r="F122" i="8"/>
  <c r="F128" i="8"/>
  <c r="F124" i="8" s="1"/>
  <c r="F76" i="8"/>
  <c r="F69" i="8"/>
  <c r="F86" i="8"/>
  <c r="F83" i="8"/>
  <c r="F78" i="8"/>
  <c r="F70" i="8"/>
  <c r="F84" i="8"/>
  <c r="F80" i="8"/>
  <c r="F79" i="8"/>
  <c r="F77" i="8"/>
  <c r="F73" i="8"/>
  <c r="F87" i="8"/>
  <c r="F85" i="8"/>
  <c r="F72" i="8"/>
  <c r="F110" i="8" l="1"/>
  <c r="G115" i="8" s="1"/>
  <c r="G110" i="8"/>
  <c r="G112" i="8"/>
  <c r="G111" i="8"/>
  <c r="G114" i="8"/>
  <c r="G113" i="8"/>
  <c r="G99" i="8"/>
  <c r="G98" i="8"/>
  <c r="G100" i="8"/>
  <c r="G97" i="8"/>
  <c r="G101" i="8"/>
  <c r="G96" i="8"/>
  <c r="G127" i="8"/>
  <c r="G128" i="8"/>
  <c r="G126" i="8"/>
  <c r="G129" i="8"/>
  <c r="G125" i="8"/>
  <c r="G124" i="8"/>
  <c r="F89" i="8"/>
  <c r="G142" i="8"/>
  <c r="G140" i="8"/>
  <c r="G143" i="8"/>
  <c r="G139" i="8"/>
  <c r="G141" i="8"/>
  <c r="G138" i="8"/>
  <c r="F131" i="8"/>
  <c r="F103" i="8"/>
  <c r="F117" i="8"/>
  <c r="F75" i="8"/>
  <c r="G79" i="8" s="1"/>
  <c r="F82" i="8"/>
  <c r="F68" i="8"/>
  <c r="G70" i="8" s="1"/>
  <c r="G108" i="8" l="1"/>
  <c r="G106" i="8"/>
  <c r="G107" i="8"/>
  <c r="G103" i="8"/>
  <c r="G104" i="8"/>
  <c r="G105" i="8"/>
  <c r="G90" i="8"/>
  <c r="G92" i="8"/>
  <c r="G91" i="8"/>
  <c r="G89" i="8"/>
  <c r="G93" i="8"/>
  <c r="G94" i="8"/>
  <c r="G119" i="8"/>
  <c r="G120" i="8"/>
  <c r="G121" i="8"/>
  <c r="G118" i="8"/>
  <c r="G122" i="8"/>
  <c r="G117" i="8"/>
  <c r="G133" i="8"/>
  <c r="G135" i="8"/>
  <c r="G132" i="8"/>
  <c r="G131" i="8"/>
  <c r="G136" i="8"/>
  <c r="G134" i="8"/>
  <c r="G86" i="8"/>
  <c r="G76" i="8"/>
  <c r="G80" i="8"/>
  <c r="G77" i="8"/>
  <c r="G75" i="8"/>
  <c r="G78" i="8"/>
  <c r="G68" i="8"/>
  <c r="G69" i="8"/>
  <c r="G72" i="8"/>
  <c r="G71" i="8"/>
  <c r="G85" i="8"/>
  <c r="G83" i="8"/>
  <c r="G87" i="8"/>
  <c r="G84" i="8"/>
  <c r="G82" i="8"/>
  <c r="G73" i="8"/>
</calcChain>
</file>

<file path=xl/sharedStrings.xml><?xml version="1.0" encoding="utf-8"?>
<sst xmlns="http://schemas.openxmlformats.org/spreadsheetml/2006/main" count="534" uniqueCount="91">
  <si>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</si>
  <si>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</si>
  <si>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</si>
  <si>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</si>
  <si>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</si>
  <si>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</si>
  <si>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</si>
  <si>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</si>
  <si>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800m </t>
  </si>
  <si>
    <t>výška</t>
  </si>
  <si>
    <t>Družstvo</t>
  </si>
  <si>
    <t>Kraj</t>
  </si>
  <si>
    <t>Jméno</t>
  </si>
  <si>
    <t>Škola</t>
  </si>
  <si>
    <t>60m</t>
  </si>
  <si>
    <t>dálka</t>
  </si>
  <si>
    <t>míček</t>
  </si>
  <si>
    <t>koule</t>
  </si>
  <si>
    <t>800m</t>
  </si>
  <si>
    <t>:</t>
  </si>
  <si>
    <t>Pomocný výpočet</t>
  </si>
  <si>
    <t>Poř.</t>
  </si>
  <si>
    <t>výška (cm)</t>
  </si>
  <si>
    <t>dálka (cm)</t>
  </si>
  <si>
    <t>míček (m)</t>
  </si>
  <si>
    <t>koule    (m)</t>
  </si>
  <si>
    <t>VYS</t>
  </si>
  <si>
    <t>Celk. b.</t>
  </si>
  <si>
    <t>celk.bodů</t>
  </si>
  <si>
    <t>Místo konání:</t>
  </si>
  <si>
    <t>Pořadatel:</t>
  </si>
  <si>
    <t>Velké Meziříčí</t>
  </si>
  <si>
    <t>ZŠ Oslavická, Velké Meziříčí</t>
  </si>
  <si>
    <t>Datum:</t>
  </si>
  <si>
    <t>Atletický čtyřboj - STARŠÍ ŽÁKYNĚ - pořadí družstev</t>
  </si>
  <si>
    <t>60 m zapisovat ve tvaru 7,20</t>
  </si>
  <si>
    <t>Míček a kouli zapisovat ve tvaru 10,25</t>
  </si>
  <si>
    <t>800 m zapisovat ve tvaru 3:12,25</t>
  </si>
  <si>
    <t>Celkový počet bodů je součet čtyř nejlepších bodových zisků družstva.</t>
  </si>
  <si>
    <t>Atletický čtyřboj - STARŠÍ  ŽÁKYNĚ</t>
  </si>
  <si>
    <t>Atletický čtyřboj - STARŠÍ ŽÁKYNĚ - pořadí jednotlivkyň</t>
  </si>
  <si>
    <t>15d</t>
  </si>
  <si>
    <t>14d</t>
  </si>
  <si>
    <t>13d</t>
  </si>
  <si>
    <t>16d</t>
  </si>
  <si>
    <t>17d</t>
  </si>
  <si>
    <t>18d</t>
  </si>
  <si>
    <t>19d</t>
  </si>
  <si>
    <t>20d</t>
  </si>
  <si>
    <t>11d</t>
  </si>
  <si>
    <t>12d</t>
  </si>
  <si>
    <t>G Velké Meziříčí</t>
  </si>
  <si>
    <t>ZŠ Velká Bíteš</t>
  </si>
  <si>
    <t>,</t>
  </si>
  <si>
    <t>Urbánková Ema</t>
  </si>
  <si>
    <t>Balejová Karolína</t>
  </si>
  <si>
    <t>Chmelíčková Iveta</t>
  </si>
  <si>
    <t>Novotná Daniela</t>
  </si>
  <si>
    <t>ZŠ Švermova Žďár n. S.</t>
  </si>
  <si>
    <t>Bílková Karolína</t>
  </si>
  <si>
    <t>Štětková Simona</t>
  </si>
  <si>
    <t>Košetická Markéta</t>
  </si>
  <si>
    <t>Neuerová Nikola</t>
  </si>
  <si>
    <t>Kratochvílová Nela</t>
  </si>
  <si>
    <t>Šimková Adéla</t>
  </si>
  <si>
    <t>9d</t>
  </si>
  <si>
    <t>ZŠ Školní V. M.</t>
  </si>
  <si>
    <t>Pavlidu Sára</t>
  </si>
  <si>
    <t>Bendová Lucie</t>
  </si>
  <si>
    <t>Hutrová Gabriela</t>
  </si>
  <si>
    <t>Čermáková Adéla</t>
  </si>
  <si>
    <t>ZŠ Oslavická V. M.</t>
  </si>
  <si>
    <t>10d</t>
  </si>
  <si>
    <t>8d</t>
  </si>
  <si>
    <t>7d</t>
  </si>
  <si>
    <t>Švihálková Vendula</t>
  </si>
  <si>
    <t>Fischer Barbora</t>
  </si>
  <si>
    <t>Dohnalová Markéta</t>
  </si>
  <si>
    <t>Bílková Nela</t>
  </si>
  <si>
    <t>Doležalová Markéta</t>
  </si>
  <si>
    <t>ZŠ Komenského 2, Žďár n. S.</t>
  </si>
  <si>
    <t>Peterková Veronika</t>
  </si>
  <si>
    <t>Seidlerová Kristýna</t>
  </si>
  <si>
    <t>Šustáková Tereza</t>
  </si>
  <si>
    <t>Zažímalová Anja</t>
  </si>
  <si>
    <t>Malíková Hana</t>
  </si>
  <si>
    <t>Balgová Zuzana</t>
  </si>
  <si>
    <t>Havelková Natálie</t>
  </si>
  <si>
    <t>Duchovná Klára</t>
  </si>
  <si>
    <t>Škarková Adéla</t>
  </si>
  <si>
    <t>Čechová Denisa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</si>
</sst>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0.00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2" borderId="1" xfId="0" applyFont="1" applyFill="1" applyBorder="1"/>
    <xf numFmtId="1" fontId="3" fillId="0" borderId="0" xfId="0" quotePrefix="1" applyNumberFormat="1" applyFont="1" applyBorder="1"/>
    <xf numFmtId="14" fontId="3" fillId="0" borderId="0" xfId="0" quotePrefix="1" applyNumberFormat="1" applyFont="1"/>
    <xf numFmtId="1" fontId="2" fillId="0" borderId="2" xfId="0" applyNumberFormat="1" applyFont="1" applyBorder="1"/>
    <xf numFmtId="0" fontId="0" fillId="0" borderId="0" xfId="0" applyAlignment="1">
      <alignment horizontal="center"/>
    </xf>
    <xf numFmtId="0" fontId="2" fillId="2" borderId="3" xfId="0" applyFont="1" applyFill="1" applyBorder="1"/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6" fillId="0" borderId="7" xfId="0" applyNumberFormat="1" applyFont="1" applyBorder="1"/>
    <xf numFmtId="1" fontId="5" fillId="0" borderId="8" xfId="0" quotePrefix="1" applyNumberFormat="1" applyFont="1" applyBorder="1"/>
    <xf numFmtId="165" fontId="5" fillId="0" borderId="9" xfId="0" quotePrefix="1" applyNumberFormat="1" applyFont="1" applyBorder="1" applyAlignment="1">
      <alignment horizontal="left"/>
    </xf>
    <xf numFmtId="3" fontId="3" fillId="0" borderId="10" xfId="0" quotePrefix="1" applyNumberFormat="1" applyFont="1" applyBorder="1" applyAlignment="1">
      <alignment horizontal="center"/>
    </xf>
    <xf numFmtId="3" fontId="3" fillId="0" borderId="11" xfId="0" quotePrefix="1" applyNumberFormat="1" applyFont="1" applyBorder="1" applyAlignment="1">
      <alignment horizontal="center"/>
    </xf>
    <xf numFmtId="1" fontId="5" fillId="0" borderId="12" xfId="0" quotePrefix="1" applyNumberFormat="1" applyFont="1" applyBorder="1"/>
    <xf numFmtId="2" fontId="6" fillId="0" borderId="13" xfId="0" applyNumberFormat="1" applyFont="1" applyBorder="1"/>
    <xf numFmtId="165" fontId="5" fillId="0" borderId="14" xfId="0" quotePrefix="1" applyNumberFormat="1" applyFont="1" applyBorder="1" applyAlignment="1">
      <alignment horizontal="left"/>
    </xf>
    <xf numFmtId="3" fontId="3" fillId="0" borderId="15" xfId="0" quotePrefix="1" applyNumberFormat="1" applyFont="1" applyBorder="1" applyAlignment="1">
      <alignment horizontal="center"/>
    </xf>
    <xf numFmtId="1" fontId="5" fillId="0" borderId="16" xfId="0" quotePrefix="1" applyNumberFormat="1" applyFont="1" applyBorder="1"/>
    <xf numFmtId="165" fontId="5" fillId="0" borderId="17" xfId="0" quotePrefix="1" applyNumberFormat="1" applyFont="1" applyBorder="1" applyAlignment="1">
      <alignment horizontal="left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7" xfId="0" applyNumberFormat="1" applyFont="1" applyBorder="1"/>
    <xf numFmtId="0" fontId="5" fillId="0" borderId="9" xfId="0" applyNumberFormat="1" applyFont="1" applyBorder="1"/>
    <xf numFmtId="0" fontId="5" fillId="0" borderId="14" xfId="0" applyNumberFormat="1" applyFont="1" applyBorder="1"/>
    <xf numFmtId="2" fontId="5" fillId="0" borderId="15" xfId="0" quotePrefix="1" applyNumberFormat="1" applyFont="1" applyBorder="1" applyAlignment="1">
      <alignment horizontal="center"/>
    </xf>
    <xf numFmtId="2" fontId="5" fillId="0" borderId="10" xfId="0" quotePrefix="1" applyNumberFormat="1" applyFont="1" applyBorder="1" applyAlignment="1">
      <alignment horizontal="center"/>
    </xf>
    <xf numFmtId="2" fontId="5" fillId="0" borderId="11" xfId="0" quotePrefix="1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" fontId="5" fillId="0" borderId="15" xfId="0" quotePrefix="1" applyNumberFormat="1" applyFont="1" applyBorder="1" applyAlignment="1">
      <alignment horizontal="center"/>
    </xf>
    <xf numFmtId="2" fontId="5" fillId="0" borderId="21" xfId="0" quotePrefix="1" applyNumberFormat="1" applyFont="1" applyBorder="1" applyAlignment="1">
      <alignment horizontal="center"/>
    </xf>
    <xf numFmtId="1" fontId="5" fillId="0" borderId="10" xfId="0" quotePrefix="1" applyNumberFormat="1" applyFont="1" applyBorder="1" applyAlignment="1">
      <alignment horizontal="center"/>
    </xf>
    <xf numFmtId="2" fontId="5" fillId="0" borderId="22" xfId="0" quotePrefix="1" applyNumberFormat="1" applyFont="1" applyBorder="1" applyAlignment="1">
      <alignment horizontal="center"/>
    </xf>
    <xf numFmtId="1" fontId="5" fillId="0" borderId="11" xfId="0" quotePrefix="1" applyNumberFormat="1" applyFont="1" applyBorder="1" applyAlignment="1">
      <alignment horizontal="center"/>
    </xf>
    <xf numFmtId="2" fontId="5" fillId="0" borderId="23" xfId="0" quotePrefix="1" applyNumberFormat="1" applyFont="1" applyBorder="1" applyAlignment="1">
      <alignment horizontal="center"/>
    </xf>
    <xf numFmtId="0" fontId="1" fillId="0" borderId="0" xfId="0" applyFont="1"/>
    <xf numFmtId="14" fontId="5" fillId="0" borderId="24" xfId="0" quotePrefix="1" applyNumberFormat="1" applyFont="1" applyBorder="1" applyAlignment="1">
      <alignment horizontal="center"/>
    </xf>
    <xf numFmtId="14" fontId="5" fillId="0" borderId="25" xfId="0" quotePrefix="1" applyNumberFormat="1" applyFont="1" applyBorder="1" applyAlignment="1">
      <alignment horizontal="center"/>
    </xf>
    <xf numFmtId="0" fontId="9" fillId="0" borderId="0" xfId="0" applyFont="1" applyBorder="1"/>
    <xf numFmtId="1" fontId="3" fillId="0" borderId="10" xfId="0" quotePrefix="1" applyNumberFormat="1" applyFont="1" applyBorder="1" applyAlignment="1">
      <alignment horizontal="center"/>
    </xf>
    <xf numFmtId="0" fontId="9" fillId="0" borderId="0" xfId="0" applyFont="1"/>
    <xf numFmtId="0" fontId="9" fillId="0" borderId="13" xfId="0" applyFont="1" applyBorder="1"/>
    <xf numFmtId="0" fontId="9" fillId="0" borderId="26" xfId="0" applyFont="1" applyBorder="1"/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18" xfId="0" applyFont="1" applyFill="1" applyBorder="1"/>
    <xf numFmtId="0" fontId="2" fillId="2" borderId="31" xfId="0" applyFont="1" applyFill="1" applyBorder="1"/>
    <xf numFmtId="2" fontId="9" fillId="4" borderId="2" xfId="0" applyNumberFormat="1" applyFont="1" applyFill="1" applyBorder="1"/>
    <xf numFmtId="0" fontId="2" fillId="4" borderId="3" xfId="0" applyFont="1" applyFill="1" applyBorder="1"/>
    <xf numFmtId="0" fontId="9" fillId="4" borderId="31" xfId="0" applyFont="1" applyFill="1" applyBorder="1"/>
    <xf numFmtId="0" fontId="9" fillId="4" borderId="3" xfId="0" applyFont="1" applyFill="1" applyBorder="1"/>
    <xf numFmtId="165" fontId="9" fillId="4" borderId="3" xfId="0" applyNumberFormat="1" applyFont="1" applyFill="1" applyBorder="1" applyAlignment="1">
      <alignment horizontal="right"/>
    </xf>
    <xf numFmtId="1" fontId="2" fillId="4" borderId="19" xfId="0" applyNumberFormat="1" applyFont="1" applyFill="1" applyBorder="1" applyAlignment="1">
      <alignment horizontal="right"/>
    </xf>
    <xf numFmtId="0" fontId="9" fillId="4" borderId="31" xfId="0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28" xfId="0" applyFont="1" applyBorder="1"/>
    <xf numFmtId="2" fontId="9" fillId="0" borderId="0" xfId="0" applyNumberFormat="1" applyFont="1" applyBorder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2" borderId="0" xfId="0" applyFont="1" applyFill="1"/>
    <xf numFmtId="1" fontId="9" fillId="0" borderId="7" xfId="0" applyNumberFormat="1" applyFont="1" applyBorder="1"/>
    <xf numFmtId="2" fontId="9" fillId="3" borderId="32" xfId="0" applyNumberFormat="1" applyFont="1" applyFill="1" applyBorder="1" applyAlignment="1">
      <alignment horizontal="right"/>
    </xf>
    <xf numFmtId="0" fontId="9" fillId="3" borderId="28" xfId="0" applyFont="1" applyFill="1" applyBorder="1"/>
    <xf numFmtId="165" fontId="9" fillId="3" borderId="0" xfId="0" applyNumberFormat="1" applyFont="1" applyFill="1" applyBorder="1" applyAlignment="1">
      <alignment horizontal="right"/>
    </xf>
    <xf numFmtId="0" fontId="9" fillId="3" borderId="28" xfId="0" applyFont="1" applyFill="1" applyBorder="1" applyAlignment="1">
      <alignment horizontal="right"/>
    </xf>
    <xf numFmtId="0" fontId="9" fillId="3" borderId="28" xfId="0" applyNumberFormat="1" applyFont="1" applyFill="1" applyBorder="1" applyAlignment="1">
      <alignment horizontal="right"/>
    </xf>
    <xf numFmtId="2" fontId="9" fillId="3" borderId="28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" fontId="9" fillId="0" borderId="33" xfId="0" applyNumberFormat="1" applyFont="1" applyBorder="1"/>
    <xf numFmtId="2" fontId="9" fillId="3" borderId="34" xfId="0" applyNumberFormat="1" applyFont="1" applyFill="1" applyBorder="1" applyAlignment="1">
      <alignment horizontal="right"/>
    </xf>
    <xf numFmtId="0" fontId="9" fillId="3" borderId="8" xfId="0" applyFont="1" applyFill="1" applyBorder="1"/>
    <xf numFmtId="165" fontId="9" fillId="3" borderId="24" xfId="0" applyNumberFormat="1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  <xf numFmtId="0" fontId="9" fillId="3" borderId="8" xfId="0" applyNumberFormat="1" applyFont="1" applyFill="1" applyBorder="1" applyAlignment="1">
      <alignment horizontal="right"/>
    </xf>
    <xf numFmtId="2" fontId="9" fillId="3" borderId="8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/>
    <xf numFmtId="0" fontId="9" fillId="2" borderId="13" xfId="0" applyFont="1" applyFill="1" applyBorder="1"/>
    <xf numFmtId="1" fontId="9" fillId="0" borderId="35" xfId="0" applyNumberFormat="1" applyFont="1" applyBorder="1"/>
    <xf numFmtId="2" fontId="9" fillId="3" borderId="35" xfId="0" applyNumberFormat="1" applyFont="1" applyFill="1" applyBorder="1" applyAlignment="1">
      <alignment horizontal="right"/>
    </xf>
    <xf numFmtId="0" fontId="9" fillId="3" borderId="27" xfId="0" applyFont="1" applyFill="1" applyBorder="1"/>
    <xf numFmtId="165" fontId="9" fillId="3" borderId="13" xfId="0" applyNumberFormat="1" applyFont="1" applyFill="1" applyBorder="1" applyAlignment="1">
      <alignment horizontal="right"/>
    </xf>
    <xf numFmtId="0" fontId="9" fillId="3" borderId="27" xfId="0" applyFont="1" applyFill="1" applyBorder="1" applyAlignment="1">
      <alignment horizontal="right"/>
    </xf>
    <xf numFmtId="0" fontId="9" fillId="3" borderId="27" xfId="0" applyNumberFormat="1" applyFont="1" applyFill="1" applyBorder="1" applyAlignment="1">
      <alignment horizontal="right"/>
    </xf>
    <xf numFmtId="2" fontId="9" fillId="3" borderId="27" xfId="0" applyNumberFormat="1" applyFont="1" applyFill="1" applyBorder="1" applyAlignment="1">
      <alignment horizontal="right"/>
    </xf>
    <xf numFmtId="1" fontId="9" fillId="0" borderId="0" xfId="0" applyNumberFormat="1" applyFont="1"/>
    <xf numFmtId="2" fontId="9" fillId="0" borderId="0" xfId="0" applyNumberFormat="1" applyFont="1"/>
    <xf numFmtId="165" fontId="9" fillId="0" borderId="0" xfId="0" applyNumberFormat="1" applyFont="1" applyBorder="1"/>
    <xf numFmtId="0" fontId="9" fillId="0" borderId="0" xfId="0" applyNumberFormat="1" applyFont="1"/>
    <xf numFmtId="0" fontId="9" fillId="4" borderId="31" xfId="0" applyNumberFormat="1" applyFont="1" applyFill="1" applyBorder="1" applyAlignment="1">
      <alignment horizontal="right"/>
    </xf>
    <xf numFmtId="0" fontId="9" fillId="0" borderId="0" xfId="0" applyFont="1" applyFill="1"/>
    <xf numFmtId="0" fontId="9" fillId="4" borderId="2" xfId="0" applyFont="1" applyFill="1" applyBorder="1"/>
    <xf numFmtId="0" fontId="9" fillId="4" borderId="3" xfId="0" applyFont="1" applyFill="1" applyBorder="1" applyAlignment="1">
      <alignment horizontal="right"/>
    </xf>
    <xf numFmtId="0" fontId="9" fillId="0" borderId="36" xfId="0" applyFont="1" applyBorder="1"/>
    <xf numFmtId="0" fontId="9" fillId="4" borderId="32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5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39" xfId="0" quotePrefix="1" applyNumberFormat="1" applyFont="1" applyBorder="1"/>
    <xf numFmtId="0" fontId="3" fillId="0" borderId="40" xfId="0" quotePrefix="1" applyNumberFormat="1" applyFont="1" applyBorder="1"/>
    <xf numFmtId="0" fontId="3" fillId="0" borderId="41" xfId="0" quotePrefix="1" applyNumberFormat="1" applyFont="1" applyBorder="1"/>
    <xf numFmtId="0" fontId="2" fillId="0" borderId="31" xfId="0" applyFont="1" applyBorder="1" applyAlignment="1">
      <alignment horizontal="center" vertical="center"/>
    </xf>
    <xf numFmtId="1" fontId="4" fillId="0" borderId="10" xfId="0" quotePrefix="1" applyNumberFormat="1" applyFont="1" applyBorder="1"/>
    <xf numFmtId="3" fontId="4" fillId="0" borderId="10" xfId="0" quotePrefix="1" applyNumberFormat="1" applyFont="1" applyBorder="1"/>
    <xf numFmtId="0" fontId="0" fillId="0" borderId="18" xfId="0" applyBorder="1"/>
    <xf numFmtId="0" fontId="0" fillId="0" borderId="20" xfId="0" applyBorder="1"/>
    <xf numFmtId="14" fontId="5" fillId="0" borderId="42" xfId="0" quotePrefix="1" applyNumberFormat="1" applyFont="1" applyBorder="1" applyAlignment="1">
      <alignment horizontal="center"/>
    </xf>
    <xf numFmtId="3" fontId="3" fillId="0" borderId="43" xfId="0" quotePrefix="1" applyNumberFormat="1" applyFont="1" applyBorder="1" applyAlignment="1">
      <alignment horizontal="center"/>
    </xf>
    <xf numFmtId="1" fontId="4" fillId="0" borderId="43" xfId="0" quotePrefix="1" applyNumberFormat="1" applyFont="1" applyBorder="1"/>
    <xf numFmtId="3" fontId="4" fillId="0" borderId="43" xfId="0" quotePrefix="1" applyNumberFormat="1" applyFont="1" applyBorder="1"/>
    <xf numFmtId="3" fontId="4" fillId="0" borderId="44" xfId="0" quotePrefix="1" applyNumberFormat="1" applyFont="1" applyBorder="1"/>
    <xf numFmtId="3" fontId="4" fillId="0" borderId="22" xfId="0" quotePrefix="1" applyNumberFormat="1" applyFont="1" applyBorder="1"/>
    <xf numFmtId="1" fontId="4" fillId="0" borderId="11" xfId="0" quotePrefix="1" applyNumberFormat="1" applyFont="1" applyBorder="1"/>
    <xf numFmtId="3" fontId="4" fillId="0" borderId="11" xfId="0" quotePrefix="1" applyNumberFormat="1" applyFont="1" applyBorder="1"/>
    <xf numFmtId="3" fontId="4" fillId="0" borderId="23" xfId="0" quotePrefix="1" applyNumberFormat="1" applyFont="1" applyBorder="1"/>
    <xf numFmtId="0" fontId="9" fillId="4" borderId="13" xfId="0" applyFont="1" applyFill="1" applyBorder="1" applyAlignment="1"/>
    <xf numFmtId="0" fontId="9" fillId="4" borderId="0" xfId="0" applyFont="1" applyFill="1" applyBorder="1" applyAlignment="1">
      <alignment horizontal="right" vertical="center"/>
    </xf>
    <xf numFmtId="0" fontId="2" fillId="4" borderId="32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9" fillId="2" borderId="45" xfId="0" applyNumberFormat="1" applyFont="1" applyFill="1" applyBorder="1"/>
    <xf numFmtId="0" fontId="9" fillId="2" borderId="28" xfId="0" applyFont="1" applyFill="1" applyBorder="1"/>
    <xf numFmtId="0" fontId="9" fillId="2" borderId="27" xfId="0" applyNumberFormat="1" applyFont="1" applyFill="1" applyBorder="1"/>
    <xf numFmtId="3" fontId="2" fillId="0" borderId="4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9" fillId="0" borderId="47" xfId="0" applyNumberFormat="1" applyFont="1" applyBorder="1"/>
    <xf numFmtId="1" fontId="9" fillId="0" borderId="29" xfId="0" applyNumberFormat="1" applyFont="1" applyBorder="1" applyAlignment="1">
      <alignment horizontal="right"/>
    </xf>
    <xf numFmtId="0" fontId="9" fillId="0" borderId="24" xfId="0" applyFont="1" applyBorder="1"/>
    <xf numFmtId="164" fontId="9" fillId="0" borderId="0" xfId="0" applyNumberFormat="1" applyFont="1" applyBorder="1"/>
    <xf numFmtId="1" fontId="9" fillId="0" borderId="9" xfId="0" applyNumberFormat="1" applyFont="1" applyBorder="1" applyAlignment="1">
      <alignment horizontal="right"/>
    </xf>
    <xf numFmtId="0" fontId="9" fillId="0" borderId="9" xfId="0" applyFont="1" applyBorder="1"/>
    <xf numFmtId="164" fontId="9" fillId="0" borderId="13" xfId="0" applyNumberFormat="1" applyFont="1" applyBorder="1"/>
    <xf numFmtId="1" fontId="9" fillId="0" borderId="26" xfId="0" applyNumberFormat="1" applyFont="1" applyBorder="1" applyAlignment="1">
      <alignment horizontal="right"/>
    </xf>
    <xf numFmtId="1" fontId="9" fillId="4" borderId="19" xfId="0" applyNumberFormat="1" applyFont="1" applyFill="1" applyBorder="1" applyAlignment="1">
      <alignment horizontal="right"/>
    </xf>
    <xf numFmtId="164" fontId="9" fillId="0" borderId="24" xfId="0" applyNumberFormat="1" applyFont="1" applyBorder="1"/>
    <xf numFmtId="0" fontId="9" fillId="2" borderId="46" xfId="0" applyFont="1" applyFill="1" applyBorder="1"/>
    <xf numFmtId="0" fontId="9" fillId="2" borderId="36" xfId="0" applyFont="1" applyFill="1" applyBorder="1"/>
    <xf numFmtId="0" fontId="9" fillId="0" borderId="31" xfId="0" applyFont="1" applyFill="1" applyBorder="1"/>
    <xf numFmtId="0" fontId="2" fillId="2" borderId="2" xfId="0" applyFont="1" applyFill="1" applyBorder="1"/>
    <xf numFmtId="0" fontId="9" fillId="2" borderId="27" xfId="0" applyFont="1" applyFill="1" applyBorder="1"/>
    <xf numFmtId="0" fontId="9" fillId="5" borderId="0" xfId="0" applyFont="1" applyFill="1"/>
    <xf numFmtId="0" fontId="9" fillId="5" borderId="0" xfId="0" applyFont="1" applyFill="1" applyBorder="1"/>
    <xf numFmtId="0" fontId="4" fillId="0" borderId="15" xfId="0" quotePrefix="1" applyNumberFormat="1" applyFont="1" applyBorder="1"/>
    <xf numFmtId="0" fontId="4" fillId="0" borderId="10" xfId="0" quotePrefix="1" applyNumberFormat="1" applyFont="1" applyBorder="1"/>
    <xf numFmtId="0" fontId="4" fillId="0" borderId="11" xfId="0" quotePrefix="1" applyNumberFormat="1" applyFont="1" applyBorder="1"/>
    <xf numFmtId="0" fontId="9" fillId="0" borderId="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2" borderId="0" xfId="0" applyFont="1" applyFill="1" applyBorder="1"/>
    <xf numFmtId="0" fontId="9" fillId="0" borderId="37" xfId="0" applyFont="1" applyBorder="1"/>
    <xf numFmtId="0" fontId="9" fillId="0" borderId="3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2" borderId="45" xfId="0" applyFont="1" applyFill="1" applyBorder="1"/>
    <xf numFmtId="0" fontId="5" fillId="0" borderId="24" xfId="0" applyNumberFormat="1" applyFont="1" applyBorder="1"/>
    <xf numFmtId="0" fontId="3" fillId="0" borderId="48" xfId="0" quotePrefix="1" applyNumberFormat="1" applyFont="1" applyBorder="1"/>
    <xf numFmtId="14" fontId="5" fillId="0" borderId="7" xfId="0" quotePrefix="1" applyNumberFormat="1" applyFont="1" applyBorder="1" applyAlignment="1">
      <alignment horizontal="center"/>
    </xf>
    <xf numFmtId="1" fontId="4" fillId="0" borderId="15" xfId="0" quotePrefix="1" applyNumberFormat="1" applyFont="1" applyBorder="1"/>
    <xf numFmtId="3" fontId="4" fillId="0" borderId="15" xfId="0" quotePrefix="1" applyNumberFormat="1" applyFont="1" applyBorder="1"/>
    <xf numFmtId="3" fontId="4" fillId="0" borderId="21" xfId="0" quotePrefix="1" applyNumberFormat="1" applyFont="1" applyBorder="1"/>
    <xf numFmtId="0" fontId="0" fillId="0" borderId="49" xfId="0" applyBorder="1" applyAlignment="1">
      <alignment horizontal="center"/>
    </xf>
    <xf numFmtId="0" fontId="9" fillId="0" borderId="28" xfId="0" applyNumberFormat="1" applyFont="1" applyFill="1" applyBorder="1"/>
    <xf numFmtId="1" fontId="9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NumberFormat="1" applyFont="1" applyFill="1" applyBorder="1"/>
    <xf numFmtId="0" fontId="9" fillId="3" borderId="45" xfId="0" applyNumberFormat="1" applyFont="1" applyFill="1" applyBorder="1" applyAlignment="1">
      <alignment horizontal="right"/>
    </xf>
    <xf numFmtId="0" fontId="9" fillId="0" borderId="17" xfId="0" applyFont="1" applyBorder="1"/>
    <xf numFmtId="0" fontId="9" fillId="0" borderId="52" xfId="0" applyFont="1" applyBorder="1"/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14" fontId="2" fillId="4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4" borderId="13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14" fontId="2" fillId="4" borderId="3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B143"/>
  <sheetViews>
    <sheetView tabSelected="1" workbookViewId="0">
      <pane xSplit="21" ySplit="4" topLeftCell="V9" activePane="bottomRight" state="frozen"/>
      <selection pane="topRight" activeCell="V1" sqref="V1"/>
      <selection pane="bottomLeft" activeCell="A5" sqref="A5"/>
      <selection pane="bottomRight" activeCell="AB18" sqref="AB18"/>
    </sheetView>
  </sheetViews>
  <sheetFormatPr defaultRowHeight="12.75" x14ac:dyDescent="0.2"/>
  <cols>
    <col min="1" max="1" width="6" style="43" customWidth="1"/>
    <col min="2" max="2" width="5.28515625" style="43" customWidth="1"/>
    <col min="3" max="3" width="25.42578125" style="43" customWidth="1"/>
    <col min="4" max="4" width="4" style="43" customWidth="1"/>
    <col min="5" max="5" width="4.7109375" style="43" customWidth="1"/>
    <col min="6" max="6" width="9.140625" style="43"/>
    <col min="7" max="7" width="0" style="43" hidden="1" customWidth="1"/>
    <col min="8" max="8" width="6.28515625" style="43" customWidth="1"/>
    <col min="9" max="9" width="6.85546875" style="43" customWidth="1"/>
    <col min="10" max="10" width="2.5703125" style="43" customWidth="1"/>
    <col min="11" max="11" width="1.42578125" style="43" customWidth="1"/>
    <col min="12" max="13" width="6.42578125" style="43" customWidth="1"/>
    <col min="14" max="14" width="6.7109375" style="43" customWidth="1"/>
    <col min="15" max="15" width="6.140625" style="43" customWidth="1"/>
    <col min="16" max="16" width="6.28515625" style="43" customWidth="1"/>
    <col min="17" max="17" width="6.42578125" style="43" customWidth="1"/>
    <col min="18" max="18" width="6.85546875" style="43" customWidth="1"/>
    <col min="19" max="19" width="6.28515625" style="43" customWidth="1"/>
    <col min="20" max="20" width="8.140625" style="43" customWidth="1"/>
    <col min="21" max="21" width="7.28515625" style="43" customWidth="1"/>
    <col min="22" max="22" width="4.7109375" style="43" customWidth="1"/>
    <col min="23" max="24" width="9.140625" style="43" hidden="1" customWidth="1"/>
    <col min="25" max="16384" width="9.140625" style="43"/>
  </cols>
  <sheetData>
    <row r="1" spans="1:28" ht="19.5" customHeight="1" x14ac:dyDescent="0.2">
      <c r="A1" s="41"/>
      <c r="C1" s="190" t="s">
        <v>39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2"/>
    </row>
    <row r="2" spans="1:28" ht="15" customHeight="1" x14ac:dyDescent="0.2">
      <c r="A2" s="41"/>
      <c r="C2" s="105" t="s">
        <v>29</v>
      </c>
      <c r="D2" s="193" t="s">
        <v>31</v>
      </c>
      <c r="E2" s="193"/>
      <c r="F2" s="193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 t="s">
        <v>33</v>
      </c>
      <c r="S2" s="194">
        <v>43621</v>
      </c>
      <c r="T2" s="194"/>
      <c r="U2" s="107"/>
    </row>
    <row r="3" spans="1:28" ht="15" customHeight="1" thickBot="1" x14ac:dyDescent="0.25">
      <c r="A3" s="41"/>
      <c r="C3" s="108" t="s">
        <v>30</v>
      </c>
      <c r="D3" s="111" t="s">
        <v>32</v>
      </c>
      <c r="E3" s="111"/>
      <c r="F3" s="111"/>
      <c r="G3" s="111"/>
      <c r="H3" s="111"/>
      <c r="I3" s="113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/>
    </row>
    <row r="4" spans="1:28" ht="25.5" customHeight="1" thickBot="1" x14ac:dyDescent="0.25">
      <c r="A4" s="44" t="s">
        <v>0</v>
      </c>
      <c r="B4" s="45" t="s">
        <v>1</v>
      </c>
      <c r="C4" s="46" t="s">
        <v>2</v>
      </c>
      <c r="D4" s="47" t="s">
        <v>3</v>
      </c>
      <c r="E4" s="47" t="s">
        <v>4</v>
      </c>
      <c r="F4" s="48" t="s">
        <v>5</v>
      </c>
      <c r="G4" s="48"/>
      <c r="H4" s="49" t="s">
        <v>6</v>
      </c>
      <c r="I4" s="50" t="s">
        <v>7</v>
      </c>
      <c r="J4" s="188" t="s">
        <v>8</v>
      </c>
      <c r="K4" s="189"/>
      <c r="L4" s="189"/>
      <c r="M4" s="50" t="s">
        <v>7</v>
      </c>
      <c r="N4" s="51" t="s">
        <v>22</v>
      </c>
      <c r="O4" s="52" t="s">
        <v>7</v>
      </c>
      <c r="P4" s="51" t="s">
        <v>23</v>
      </c>
      <c r="Q4" s="50" t="s">
        <v>7</v>
      </c>
      <c r="R4" s="51" t="s">
        <v>24</v>
      </c>
      <c r="S4" s="53" t="s">
        <v>7</v>
      </c>
      <c r="T4" s="51" t="s">
        <v>25</v>
      </c>
      <c r="U4" s="53" t="s">
        <v>7</v>
      </c>
      <c r="W4" s="41" t="s">
        <v>20</v>
      </c>
    </row>
    <row r="5" spans="1:28" ht="13.5" thickBot="1" x14ac:dyDescent="0.25">
      <c r="A5" s="54"/>
      <c r="B5" s="55">
        <v>1</v>
      </c>
      <c r="C5" s="56" t="s">
        <v>71</v>
      </c>
      <c r="D5" s="1"/>
      <c r="E5" s="158" t="s">
        <v>26</v>
      </c>
      <c r="F5" s="143">
        <v>5800</v>
      </c>
      <c r="G5" s="4">
        <v>5800</v>
      </c>
      <c r="H5" s="57"/>
      <c r="I5" s="58"/>
      <c r="J5" s="59"/>
      <c r="K5" s="60"/>
      <c r="L5" s="61"/>
      <c r="M5" s="62"/>
      <c r="N5" s="63"/>
      <c r="O5" s="58"/>
      <c r="P5" s="63"/>
      <c r="Q5" s="58"/>
      <c r="R5" s="64"/>
      <c r="S5" s="58"/>
      <c r="T5" s="64"/>
      <c r="U5" s="58"/>
      <c r="V5" s="65"/>
      <c r="W5" s="66"/>
      <c r="X5" s="67"/>
      <c r="Y5" s="162" t="s">
        <v>35</v>
      </c>
      <c r="Z5" s="163"/>
      <c r="AA5" s="162"/>
      <c r="AB5" s="162"/>
    </row>
    <row r="6" spans="1:28" x14ac:dyDescent="0.2">
      <c r="A6" s="68"/>
      <c r="B6" s="69"/>
      <c r="C6" s="140" t="s">
        <v>75</v>
      </c>
      <c r="D6" s="70"/>
      <c r="F6" s="144">
        <v>2103</v>
      </c>
      <c r="G6" s="71">
        <v>5800</v>
      </c>
      <c r="H6" s="72">
        <v>8.1</v>
      </c>
      <c r="I6" s="43">
        <v>747</v>
      </c>
      <c r="J6" s="73">
        <v>2</v>
      </c>
      <c r="K6" s="147" t="s">
        <v>19</v>
      </c>
      <c r="L6" s="74">
        <v>56.7</v>
      </c>
      <c r="M6" s="148">
        <v>396</v>
      </c>
      <c r="N6" s="75">
        <v>145</v>
      </c>
      <c r="O6" s="43">
        <v>566</v>
      </c>
      <c r="P6" s="76"/>
      <c r="Q6" s="43">
        <v>0</v>
      </c>
      <c r="R6" s="77"/>
      <c r="S6" s="43">
        <v>0</v>
      </c>
      <c r="T6" s="77">
        <v>7.92</v>
      </c>
      <c r="U6" s="41">
        <v>394</v>
      </c>
      <c r="V6" s="65"/>
      <c r="W6" s="66">
        <f>J6*60+L6</f>
        <v>176.7</v>
      </c>
      <c r="X6" s="67">
        <f>IF(W6&gt;0,(INT(POWER(254-W6,1.88)*0.11193)),0)</f>
        <v>396</v>
      </c>
      <c r="Y6" s="162"/>
      <c r="Z6" s="162"/>
      <c r="AA6" s="162"/>
      <c r="AB6" s="162"/>
    </row>
    <row r="7" spans="1:28" x14ac:dyDescent="0.2">
      <c r="A7" s="78"/>
      <c r="B7" s="69"/>
      <c r="C7" s="141" t="s">
        <v>76</v>
      </c>
      <c r="D7" s="70"/>
      <c r="F7" s="144">
        <v>1231</v>
      </c>
      <c r="G7" s="79">
        <v>5800</v>
      </c>
      <c r="H7" s="80">
        <v>9</v>
      </c>
      <c r="I7" s="149">
        <v>506</v>
      </c>
      <c r="J7" s="81">
        <v>3</v>
      </c>
      <c r="K7" s="150" t="s">
        <v>19</v>
      </c>
      <c r="L7" s="82">
        <v>6.6</v>
      </c>
      <c r="M7" s="151">
        <v>306</v>
      </c>
      <c r="N7" s="83"/>
      <c r="O7" s="149">
        <v>0</v>
      </c>
      <c r="P7" s="84">
        <v>368</v>
      </c>
      <c r="Q7" s="149">
        <v>237</v>
      </c>
      <c r="R7" s="85">
        <v>25.41</v>
      </c>
      <c r="S7" s="149">
        <v>182</v>
      </c>
      <c r="T7" s="85"/>
      <c r="U7" s="152">
        <v>0</v>
      </c>
      <c r="V7" s="65"/>
      <c r="W7" s="66">
        <f>J7*60+L7</f>
        <v>186.6</v>
      </c>
      <c r="X7" s="67">
        <f>IF(W7&gt;0,(INT(POWER(254-W7,1.88)*0.11193)),0)</f>
        <v>306</v>
      </c>
      <c r="Y7" s="162" t="s">
        <v>37</v>
      </c>
      <c r="Z7" s="162"/>
      <c r="AA7" s="162"/>
      <c r="AB7" s="162"/>
    </row>
    <row r="8" spans="1:28" x14ac:dyDescent="0.2">
      <c r="A8" s="78"/>
      <c r="B8" s="69"/>
      <c r="C8" s="141" t="s">
        <v>77</v>
      </c>
      <c r="D8" s="70"/>
      <c r="F8" s="144">
        <v>1114</v>
      </c>
      <c r="G8" s="79">
        <v>5800</v>
      </c>
      <c r="H8" s="72">
        <v>9.1</v>
      </c>
      <c r="I8" s="43">
        <v>482</v>
      </c>
      <c r="J8" s="73">
        <v>3</v>
      </c>
      <c r="K8" s="150" t="s">
        <v>19</v>
      </c>
      <c r="L8" s="74">
        <v>21.2</v>
      </c>
      <c r="M8" s="148">
        <v>193</v>
      </c>
      <c r="N8" s="75"/>
      <c r="O8" s="43">
        <v>0</v>
      </c>
      <c r="P8" s="76">
        <v>391</v>
      </c>
      <c r="Q8" s="43">
        <v>287</v>
      </c>
      <c r="R8" s="77">
        <v>22.8</v>
      </c>
      <c r="S8" s="43">
        <v>152</v>
      </c>
      <c r="T8" s="77"/>
      <c r="U8" s="41">
        <v>0</v>
      </c>
      <c r="V8" s="65"/>
      <c r="W8" s="66">
        <f>J8*60+L8</f>
        <v>201.2</v>
      </c>
      <c r="X8" s="67">
        <f>IF(W8&gt;0,(INT(POWER(254-W8,1.88)*0.11193)),0)</f>
        <v>193</v>
      </c>
      <c r="Y8" s="162"/>
      <c r="Z8" s="162"/>
      <c r="AA8" s="162"/>
      <c r="AB8" s="162"/>
    </row>
    <row r="9" spans="1:28" x14ac:dyDescent="0.2">
      <c r="A9" s="78"/>
      <c r="B9" s="69"/>
      <c r="C9" s="141" t="s">
        <v>78</v>
      </c>
      <c r="D9" s="70"/>
      <c r="F9" s="144">
        <v>1352</v>
      </c>
      <c r="G9" s="79">
        <v>5800</v>
      </c>
      <c r="H9" s="80">
        <v>8.6999999999999993</v>
      </c>
      <c r="I9" s="149">
        <v>582</v>
      </c>
      <c r="J9" s="81">
        <v>3</v>
      </c>
      <c r="K9" s="150" t="s">
        <v>19</v>
      </c>
      <c r="L9" s="82">
        <v>12.9</v>
      </c>
      <c r="M9" s="151">
        <v>255</v>
      </c>
      <c r="N9" s="83">
        <v>130</v>
      </c>
      <c r="O9" s="149">
        <v>409</v>
      </c>
      <c r="P9" s="84"/>
      <c r="Q9" s="149">
        <v>0</v>
      </c>
      <c r="R9" s="85">
        <v>18.600000000000001</v>
      </c>
      <c r="S9" s="149">
        <v>106</v>
      </c>
      <c r="T9" s="85"/>
      <c r="U9" s="152">
        <v>0</v>
      </c>
      <c r="V9" s="65"/>
      <c r="W9" s="66">
        <f>J9*60+L9</f>
        <v>192.9</v>
      </c>
      <c r="X9" s="67">
        <f>IF(W9&gt;0,(INT(POWER(254-W9,1.88)*0.11193)),0)</f>
        <v>255</v>
      </c>
      <c r="Y9" s="162" t="s">
        <v>36</v>
      </c>
      <c r="Z9" s="162"/>
      <c r="AA9" s="162"/>
      <c r="AB9" s="162"/>
    </row>
    <row r="10" spans="1:28" ht="13.5" thickBot="1" x14ac:dyDescent="0.25">
      <c r="A10" s="86"/>
      <c r="B10" s="87"/>
      <c r="C10" s="142" t="s">
        <v>79</v>
      </c>
      <c r="D10" s="88"/>
      <c r="E10" s="44"/>
      <c r="F10" s="144">
        <v>903</v>
      </c>
      <c r="G10" s="89">
        <v>5800</v>
      </c>
      <c r="H10" s="90">
        <v>10</v>
      </c>
      <c r="I10" s="44">
        <v>289</v>
      </c>
      <c r="J10" s="91">
        <v>3</v>
      </c>
      <c r="K10" s="153" t="s">
        <v>19</v>
      </c>
      <c r="L10" s="92">
        <v>38.299999999999997</v>
      </c>
      <c r="M10" s="154">
        <v>92</v>
      </c>
      <c r="N10" s="93"/>
      <c r="O10" s="44">
        <v>0</v>
      </c>
      <c r="P10" s="94">
        <v>342</v>
      </c>
      <c r="Q10" s="44">
        <v>184</v>
      </c>
      <c r="R10" s="95"/>
      <c r="S10" s="44">
        <v>0</v>
      </c>
      <c r="T10" s="95">
        <v>7.04</v>
      </c>
      <c r="U10" s="44">
        <v>338</v>
      </c>
      <c r="V10" s="65"/>
      <c r="W10" s="66">
        <f>J10*60+L10</f>
        <v>218.3</v>
      </c>
      <c r="X10" s="67">
        <f>IF(W10&gt;0,(INT(POWER(254-W10,1.88)*0.11193)),0)</f>
        <v>92</v>
      </c>
    </row>
    <row r="11" spans="1:28" ht="13.5" thickBot="1" x14ac:dyDescent="0.25">
      <c r="F11" s="145"/>
      <c r="G11" s="96">
        <v>5800</v>
      </c>
      <c r="H11" s="97"/>
      <c r="K11" s="41"/>
      <c r="L11" s="98"/>
      <c r="P11" s="99"/>
      <c r="T11" s="97"/>
      <c r="V11" s="65"/>
      <c r="W11" s="66"/>
      <c r="X11" s="67"/>
      <c r="Y11" s="41"/>
    </row>
    <row r="12" spans="1:28" ht="13.5" thickBot="1" x14ac:dyDescent="0.25">
      <c r="A12" s="54"/>
      <c r="B12" s="159">
        <v>2</v>
      </c>
      <c r="C12" s="160" t="s">
        <v>58</v>
      </c>
      <c r="D12" s="1"/>
      <c r="E12" s="157" t="s">
        <v>26</v>
      </c>
      <c r="F12" s="143">
        <v>5433</v>
      </c>
      <c r="G12" s="4">
        <v>5433</v>
      </c>
      <c r="H12" s="57"/>
      <c r="I12" s="60"/>
      <c r="J12" s="59"/>
      <c r="K12" s="60"/>
      <c r="L12" s="61"/>
      <c r="M12" s="155"/>
      <c r="N12" s="63"/>
      <c r="O12" s="60"/>
      <c r="P12" s="100"/>
      <c r="Q12" s="60"/>
      <c r="R12" s="64"/>
      <c r="S12" s="60"/>
      <c r="T12" s="64"/>
      <c r="U12" s="60"/>
      <c r="V12" s="65"/>
      <c r="W12" s="66"/>
      <c r="X12" s="67"/>
    </row>
    <row r="13" spans="1:28" x14ac:dyDescent="0.2">
      <c r="A13" s="68"/>
      <c r="B13" s="69"/>
      <c r="C13" s="141" t="s">
        <v>59</v>
      </c>
      <c r="D13" s="70"/>
      <c r="F13" s="144">
        <v>1429</v>
      </c>
      <c r="G13" s="71">
        <v>5433</v>
      </c>
      <c r="H13" s="72">
        <v>9.1</v>
      </c>
      <c r="I13" s="43">
        <v>482</v>
      </c>
      <c r="J13" s="73">
        <v>3</v>
      </c>
      <c r="K13" s="147" t="s">
        <v>19</v>
      </c>
      <c r="L13" s="74">
        <v>5.0999999999999996</v>
      </c>
      <c r="M13" s="148">
        <v>319</v>
      </c>
      <c r="N13" s="75">
        <v>120</v>
      </c>
      <c r="O13" s="43">
        <v>312</v>
      </c>
      <c r="P13" s="76"/>
      <c r="Q13" s="43">
        <v>0</v>
      </c>
      <c r="R13" s="77"/>
      <c r="S13" s="43">
        <v>0</v>
      </c>
      <c r="T13" s="77">
        <v>6.7</v>
      </c>
      <c r="U13" s="41">
        <v>316</v>
      </c>
      <c r="V13" s="65"/>
      <c r="W13" s="66">
        <f>J13*60+L13</f>
        <v>185.1</v>
      </c>
      <c r="X13" s="67">
        <f>IF(W13&gt;0,(INT(POWER(254-W13,1.88)*0.11193)),0)</f>
        <v>319</v>
      </c>
    </row>
    <row r="14" spans="1:28" x14ac:dyDescent="0.2">
      <c r="A14" s="78"/>
      <c r="B14" s="69"/>
      <c r="C14" s="141" t="s">
        <v>89</v>
      </c>
      <c r="D14" s="70"/>
      <c r="F14" s="144">
        <v>964</v>
      </c>
      <c r="G14" s="79">
        <v>5433</v>
      </c>
      <c r="H14" s="80">
        <v>9.3000000000000007</v>
      </c>
      <c r="I14" s="149">
        <v>435</v>
      </c>
      <c r="J14" s="81">
        <v>3</v>
      </c>
      <c r="K14" s="150" t="s">
        <v>19</v>
      </c>
      <c r="L14" s="82">
        <v>18.8</v>
      </c>
      <c r="M14" s="151">
        <v>210</v>
      </c>
      <c r="N14" s="83"/>
      <c r="O14" s="149">
        <v>0</v>
      </c>
      <c r="P14" s="84">
        <v>352</v>
      </c>
      <c r="Q14" s="149">
        <v>204</v>
      </c>
      <c r="R14" s="85">
        <v>19.45</v>
      </c>
      <c r="S14" s="149">
        <v>115</v>
      </c>
      <c r="T14" s="85"/>
      <c r="U14" s="152">
        <v>0</v>
      </c>
      <c r="V14" s="65"/>
      <c r="W14" s="66">
        <f>J14*60+L14</f>
        <v>198.8</v>
      </c>
      <c r="X14" s="67">
        <f>IF(W14&gt;0,(INT(POWER(254-W14,1.88)*0.11193)),0)</f>
        <v>210</v>
      </c>
    </row>
    <row r="15" spans="1:28" x14ac:dyDescent="0.2">
      <c r="A15" s="78"/>
      <c r="B15" s="69"/>
      <c r="C15" s="141" t="s">
        <v>60</v>
      </c>
      <c r="D15" s="70"/>
      <c r="F15" s="144">
        <v>1391</v>
      </c>
      <c r="G15" s="79">
        <v>5433</v>
      </c>
      <c r="H15" s="72">
        <v>8.9</v>
      </c>
      <c r="I15" s="43">
        <v>531</v>
      </c>
      <c r="J15" s="73">
        <v>3</v>
      </c>
      <c r="K15" s="150" t="s">
        <v>19</v>
      </c>
      <c r="L15" s="74">
        <v>15.9</v>
      </c>
      <c r="M15" s="148">
        <v>232</v>
      </c>
      <c r="N15" s="75">
        <v>125</v>
      </c>
      <c r="O15" s="43">
        <v>359</v>
      </c>
      <c r="P15" s="76"/>
      <c r="Q15" s="43">
        <v>0</v>
      </c>
      <c r="R15" s="77"/>
      <c r="S15" s="43">
        <v>0</v>
      </c>
      <c r="T15" s="77">
        <v>5.97</v>
      </c>
      <c r="U15" s="41">
        <v>269</v>
      </c>
      <c r="V15" s="65"/>
      <c r="W15" s="66">
        <f>J15*60+L15</f>
        <v>195.9</v>
      </c>
      <c r="X15" s="67">
        <f>IF(W15&gt;0,(INT(POWER(254-W15,1.88)*0.11193)),0)</f>
        <v>232</v>
      </c>
    </row>
    <row r="16" spans="1:28" x14ac:dyDescent="0.2">
      <c r="A16" s="78"/>
      <c r="B16" s="69"/>
      <c r="C16" s="141" t="s">
        <v>61</v>
      </c>
      <c r="D16" s="70"/>
      <c r="F16" s="144">
        <v>1304</v>
      </c>
      <c r="G16" s="79">
        <v>5433</v>
      </c>
      <c r="H16" s="80">
        <v>9.4</v>
      </c>
      <c r="I16" s="149">
        <v>413</v>
      </c>
      <c r="J16" s="81">
        <v>2</v>
      </c>
      <c r="K16" s="150" t="s">
        <v>19</v>
      </c>
      <c r="L16" s="82">
        <v>53</v>
      </c>
      <c r="M16" s="151">
        <v>433</v>
      </c>
      <c r="N16" s="83">
        <v>120</v>
      </c>
      <c r="O16" s="149">
        <v>312</v>
      </c>
      <c r="P16" s="84"/>
      <c r="Q16" s="149">
        <v>0</v>
      </c>
      <c r="R16" s="85">
        <v>22.23</v>
      </c>
      <c r="S16" s="149">
        <v>146</v>
      </c>
      <c r="T16" s="85"/>
      <c r="U16" s="152">
        <v>0</v>
      </c>
      <c r="V16" s="65"/>
      <c r="W16" s="66">
        <f>J16*60+L16</f>
        <v>173</v>
      </c>
      <c r="X16" s="67">
        <f>IF(W16&gt;0,(INT(POWER(254-W16,1.88)*0.11193)),0)</f>
        <v>433</v>
      </c>
    </row>
    <row r="17" spans="1:26" ht="13.5" thickBot="1" x14ac:dyDescent="0.25">
      <c r="A17" s="86"/>
      <c r="B17" s="87"/>
      <c r="C17" s="161" t="s">
        <v>62</v>
      </c>
      <c r="D17" s="88"/>
      <c r="E17" s="44"/>
      <c r="F17" s="144">
        <v>1309</v>
      </c>
      <c r="G17" s="89">
        <v>5433</v>
      </c>
      <c r="H17" s="90">
        <v>9.1</v>
      </c>
      <c r="I17" s="44">
        <v>482</v>
      </c>
      <c r="J17" s="91">
        <v>3</v>
      </c>
      <c r="K17" s="153" t="s">
        <v>19</v>
      </c>
      <c r="L17" s="92">
        <v>15.1</v>
      </c>
      <c r="M17" s="154">
        <v>238</v>
      </c>
      <c r="N17" s="93"/>
      <c r="O17" s="44">
        <v>0</v>
      </c>
      <c r="P17" s="94">
        <v>350</v>
      </c>
      <c r="Q17" s="44">
        <v>200</v>
      </c>
      <c r="R17" s="95"/>
      <c r="S17" s="44">
        <v>0</v>
      </c>
      <c r="T17" s="95">
        <v>7.84</v>
      </c>
      <c r="U17" s="44">
        <v>389</v>
      </c>
      <c r="V17" s="65"/>
      <c r="W17" s="66">
        <f>J17*60+L17</f>
        <v>195.1</v>
      </c>
      <c r="X17" s="67">
        <f>IF(W17&gt;0,(INT(POWER(254-W17,1.88)*0.11193)),0)</f>
        <v>238</v>
      </c>
    </row>
    <row r="18" spans="1:26" ht="13.5" thickBot="1" x14ac:dyDescent="0.25">
      <c r="C18" s="181"/>
      <c r="F18" s="145"/>
      <c r="G18" s="96">
        <v>5433</v>
      </c>
      <c r="H18" s="97"/>
      <c r="K18" s="41"/>
      <c r="L18" s="98"/>
      <c r="P18" s="99"/>
      <c r="T18" s="97"/>
      <c r="V18" s="65"/>
      <c r="W18" s="66"/>
      <c r="X18" s="67"/>
    </row>
    <row r="19" spans="1:26" ht="13.5" thickBot="1" x14ac:dyDescent="0.25">
      <c r="A19" s="54"/>
      <c r="B19" s="55">
        <v>3</v>
      </c>
      <c r="C19" s="56" t="s">
        <v>52</v>
      </c>
      <c r="D19" s="1"/>
      <c r="E19" s="157" t="s">
        <v>26</v>
      </c>
      <c r="F19" s="143">
        <v>6062</v>
      </c>
      <c r="G19" s="4">
        <v>6062</v>
      </c>
      <c r="H19" s="57"/>
      <c r="I19" s="60"/>
      <c r="J19" s="59"/>
      <c r="K19" s="60"/>
      <c r="L19" s="61"/>
      <c r="M19" s="155"/>
      <c r="N19" s="63"/>
      <c r="O19" s="60"/>
      <c r="P19" s="100"/>
      <c r="Q19" s="60"/>
      <c r="R19" s="64"/>
      <c r="S19" s="60"/>
      <c r="T19" s="64"/>
      <c r="U19" s="60"/>
      <c r="V19" s="65"/>
      <c r="W19" s="41"/>
      <c r="X19" s="41"/>
      <c r="Y19" s="183"/>
    </row>
    <row r="20" spans="1:26" x14ac:dyDescent="0.2">
      <c r="A20" s="68"/>
      <c r="B20" s="69"/>
      <c r="C20" s="140" t="s">
        <v>54</v>
      </c>
      <c r="D20" s="70"/>
      <c r="F20" s="144">
        <v>1158</v>
      </c>
      <c r="G20" s="71">
        <v>6062</v>
      </c>
      <c r="H20" s="72">
        <v>8.6999999999999993</v>
      </c>
      <c r="I20" s="43">
        <v>582</v>
      </c>
      <c r="J20" s="73">
        <v>3</v>
      </c>
      <c r="K20" s="150" t="s">
        <v>19</v>
      </c>
      <c r="L20" s="74">
        <v>21</v>
      </c>
      <c r="M20" s="148">
        <v>195</v>
      </c>
      <c r="N20" s="75"/>
      <c r="O20" s="43">
        <v>0</v>
      </c>
      <c r="P20" s="76">
        <v>292</v>
      </c>
      <c r="Q20" s="43">
        <v>94</v>
      </c>
      <c r="R20" s="77"/>
      <c r="S20" s="43">
        <v>0</v>
      </c>
      <c r="T20" s="77">
        <v>6.24</v>
      </c>
      <c r="U20" s="41">
        <v>287</v>
      </c>
      <c r="V20" s="65"/>
      <c r="W20" s="66">
        <f>J20*60+L20</f>
        <v>201</v>
      </c>
      <c r="X20" s="67">
        <f>IF(W20&gt;0,(INT(POWER(254-W20,1.88)*0.11193)),0)</f>
        <v>195</v>
      </c>
      <c r="Y20" s="182"/>
      <c r="Z20" s="41"/>
    </row>
    <row r="21" spans="1:26" x14ac:dyDescent="0.2">
      <c r="A21" s="78"/>
      <c r="B21" s="69"/>
      <c r="C21" s="141" t="s">
        <v>55</v>
      </c>
      <c r="D21" s="70"/>
      <c r="F21" s="144">
        <v>1748</v>
      </c>
      <c r="G21" s="79">
        <v>6062</v>
      </c>
      <c r="H21" s="80">
        <v>8.9</v>
      </c>
      <c r="I21" s="149">
        <v>531</v>
      </c>
      <c r="J21" s="81">
        <v>2</v>
      </c>
      <c r="K21" s="156" t="s">
        <v>19</v>
      </c>
      <c r="L21" s="82">
        <v>48.9</v>
      </c>
      <c r="M21" s="151">
        <v>475</v>
      </c>
      <c r="N21" s="83">
        <v>130</v>
      </c>
      <c r="O21" s="149">
        <v>409</v>
      </c>
      <c r="P21" s="84"/>
      <c r="Q21" s="149">
        <v>0</v>
      </c>
      <c r="R21" s="85"/>
      <c r="S21" s="149">
        <v>0</v>
      </c>
      <c r="T21" s="85">
        <v>6.97</v>
      </c>
      <c r="U21" s="152">
        <v>333</v>
      </c>
      <c r="V21" s="65"/>
      <c r="W21" s="66">
        <f>J21*60+L21</f>
        <v>168.9</v>
      </c>
      <c r="X21" s="67">
        <f>IF(W21&gt;0,(INT(POWER(254-W21,1.88)*0.11193)),0)</f>
        <v>475</v>
      </c>
      <c r="Y21" s="184"/>
    </row>
    <row r="22" spans="1:26" x14ac:dyDescent="0.2">
      <c r="A22" s="78"/>
      <c r="B22" s="69"/>
      <c r="C22" s="141" t="s">
        <v>56</v>
      </c>
      <c r="D22" s="70"/>
      <c r="F22" s="144">
        <v>1557</v>
      </c>
      <c r="G22" s="79">
        <v>6062</v>
      </c>
      <c r="H22" s="72">
        <v>9</v>
      </c>
      <c r="I22" s="43">
        <v>506</v>
      </c>
      <c r="J22" s="73">
        <v>3</v>
      </c>
      <c r="K22" s="150" t="s">
        <v>19</v>
      </c>
      <c r="L22" s="74">
        <v>11.9</v>
      </c>
      <c r="M22" s="148">
        <v>263</v>
      </c>
      <c r="N22" s="75">
        <v>130</v>
      </c>
      <c r="O22" s="43">
        <v>409</v>
      </c>
      <c r="P22" s="76"/>
      <c r="Q22" s="43">
        <v>0</v>
      </c>
      <c r="R22" s="77">
        <v>41.92</v>
      </c>
      <c r="S22" s="43">
        <v>379</v>
      </c>
      <c r="T22" s="77"/>
      <c r="U22" s="41">
        <v>0</v>
      </c>
      <c r="V22" s="65"/>
      <c r="W22" s="66">
        <f>J22*60+L22</f>
        <v>191.9</v>
      </c>
      <c r="X22" s="67">
        <f>IF(W22&gt;0,(INT(POWER(254-W22,1.88)*0.11193)),0)</f>
        <v>263</v>
      </c>
      <c r="Y22" s="69"/>
    </row>
    <row r="23" spans="1:26" x14ac:dyDescent="0.2">
      <c r="A23" s="78"/>
      <c r="B23" s="69"/>
      <c r="C23" s="141" t="s">
        <v>90</v>
      </c>
      <c r="D23" s="70"/>
      <c r="F23" s="144">
        <v>1453</v>
      </c>
      <c r="G23" s="79">
        <v>6062</v>
      </c>
      <c r="H23" s="80">
        <v>9</v>
      </c>
      <c r="I23" s="149">
        <v>506</v>
      </c>
      <c r="J23" s="81">
        <v>2</v>
      </c>
      <c r="K23" s="156" t="s">
        <v>19</v>
      </c>
      <c r="L23" s="82">
        <v>57.5</v>
      </c>
      <c r="M23" s="151">
        <v>389</v>
      </c>
      <c r="N23" s="83"/>
      <c r="O23" s="149">
        <v>0</v>
      </c>
      <c r="P23" s="84">
        <v>377</v>
      </c>
      <c r="Q23" s="149">
        <v>257</v>
      </c>
      <c r="R23" s="85">
        <v>35.47</v>
      </c>
      <c r="S23" s="149">
        <v>301</v>
      </c>
      <c r="T23" s="85"/>
      <c r="U23" s="152">
        <v>0</v>
      </c>
      <c r="V23" s="65"/>
      <c r="W23" s="66">
        <f>J23*60+L23</f>
        <v>177.5</v>
      </c>
      <c r="X23" s="67">
        <f>IF(W23&gt;0,(INT(POWER(254-W23,1.88)*0.11193)),0)</f>
        <v>389</v>
      </c>
      <c r="Y23" s="69"/>
    </row>
    <row r="24" spans="1:26" ht="13.5" thickBot="1" x14ac:dyDescent="0.25">
      <c r="A24" s="86"/>
      <c r="B24" s="87"/>
      <c r="C24" s="142" t="s">
        <v>57</v>
      </c>
      <c r="D24" s="88"/>
      <c r="E24" s="44"/>
      <c r="F24" s="144">
        <v>1304</v>
      </c>
      <c r="G24" s="89">
        <v>6062</v>
      </c>
      <c r="H24" s="90">
        <v>9.1999999999999993</v>
      </c>
      <c r="I24" s="44">
        <v>458</v>
      </c>
      <c r="J24" s="91">
        <v>3</v>
      </c>
      <c r="K24" s="153" t="s">
        <v>19</v>
      </c>
      <c r="L24" s="92">
        <v>12.5</v>
      </c>
      <c r="M24" s="154">
        <v>258</v>
      </c>
      <c r="N24" s="93"/>
      <c r="O24" s="44">
        <v>0</v>
      </c>
      <c r="P24" s="94">
        <v>374</v>
      </c>
      <c r="Q24" s="44">
        <v>250</v>
      </c>
      <c r="R24" s="95"/>
      <c r="S24" s="44">
        <v>0</v>
      </c>
      <c r="T24" s="95">
        <v>7.05</v>
      </c>
      <c r="U24" s="44">
        <v>338</v>
      </c>
      <c r="V24" s="65"/>
      <c r="W24" s="66">
        <f>J24*60+L24</f>
        <v>192.5</v>
      </c>
      <c r="X24" s="67">
        <f>IF(W24&gt;0,(INT(POWER(254-W24,1.88)*0.11193)),0)</f>
        <v>258</v>
      </c>
      <c r="Y24" s="69"/>
    </row>
    <row r="25" spans="1:26" ht="13.5" thickBot="1" x14ac:dyDescent="0.25">
      <c r="B25" s="101"/>
      <c r="C25" s="181"/>
      <c r="F25" s="145"/>
      <c r="G25" s="96">
        <v>6062</v>
      </c>
      <c r="H25" s="97"/>
      <c r="K25" s="41"/>
      <c r="L25" s="98"/>
      <c r="P25" s="99"/>
      <c r="T25" s="97"/>
      <c r="V25" s="65"/>
      <c r="W25" s="66"/>
      <c r="X25" s="67"/>
      <c r="Y25" s="184"/>
    </row>
    <row r="26" spans="1:26" ht="13.5" thickBot="1" x14ac:dyDescent="0.25">
      <c r="A26" s="54"/>
      <c r="B26" s="55">
        <v>4</v>
      </c>
      <c r="C26" s="56" t="s">
        <v>51</v>
      </c>
      <c r="D26" s="1"/>
      <c r="E26" s="157" t="s">
        <v>26</v>
      </c>
      <c r="F26" s="143">
        <v>3944</v>
      </c>
      <c r="G26" s="4">
        <v>3944</v>
      </c>
      <c r="H26" s="102"/>
      <c r="I26" s="60"/>
      <c r="J26" s="59"/>
      <c r="K26" s="60"/>
      <c r="L26" s="103"/>
      <c r="M26" s="155"/>
      <c r="N26" s="63"/>
      <c r="O26" s="60"/>
      <c r="P26" s="100"/>
      <c r="Q26" s="60"/>
      <c r="R26" s="64"/>
      <c r="S26" s="60"/>
      <c r="T26" s="64"/>
      <c r="U26" s="60"/>
      <c r="V26" s="65"/>
      <c r="W26" s="66"/>
      <c r="X26" s="67"/>
      <c r="Y26" s="41"/>
    </row>
    <row r="27" spans="1:26" x14ac:dyDescent="0.2">
      <c r="A27" s="68"/>
      <c r="B27" s="69"/>
      <c r="C27" s="140" t="s">
        <v>86</v>
      </c>
      <c r="D27" s="70"/>
      <c r="F27" s="144">
        <v>853</v>
      </c>
      <c r="G27" s="71">
        <v>3944</v>
      </c>
      <c r="H27" s="72">
        <v>9.8000000000000007</v>
      </c>
      <c r="I27" s="43">
        <v>328</v>
      </c>
      <c r="J27" s="73">
        <v>3</v>
      </c>
      <c r="K27" s="150" t="s">
        <v>19</v>
      </c>
      <c r="L27" s="74">
        <v>44.4</v>
      </c>
      <c r="M27" s="148">
        <v>65</v>
      </c>
      <c r="N27" s="75"/>
      <c r="O27" s="43">
        <v>0</v>
      </c>
      <c r="P27" s="185">
        <v>347</v>
      </c>
      <c r="Q27" s="187">
        <v>194</v>
      </c>
      <c r="R27" s="77"/>
      <c r="S27" s="43">
        <v>0</v>
      </c>
      <c r="T27" s="77">
        <v>5.92</v>
      </c>
      <c r="U27" s="41">
        <v>266</v>
      </c>
      <c r="V27" s="65"/>
      <c r="W27" s="66">
        <f>J27*60+L27</f>
        <v>224.4</v>
      </c>
      <c r="X27" s="67">
        <f>IF(W27&gt;0,(INT(POWER(254-W27,1.88)*0.11193)),0)</f>
        <v>65</v>
      </c>
    </row>
    <row r="28" spans="1:26" x14ac:dyDescent="0.2">
      <c r="A28" s="78"/>
      <c r="B28" s="69"/>
      <c r="C28" s="141" t="s">
        <v>87</v>
      </c>
      <c r="D28" s="70"/>
      <c r="F28" s="144">
        <v>1257</v>
      </c>
      <c r="G28" s="79">
        <v>3944</v>
      </c>
      <c r="H28" s="80">
        <v>9.4</v>
      </c>
      <c r="I28" s="149">
        <v>413</v>
      </c>
      <c r="J28" s="81">
        <v>3</v>
      </c>
      <c r="K28" s="156" t="s">
        <v>19</v>
      </c>
      <c r="L28" s="82">
        <v>22.1</v>
      </c>
      <c r="M28" s="151">
        <v>187</v>
      </c>
      <c r="N28" s="83">
        <v>130</v>
      </c>
      <c r="O28" s="149">
        <v>409</v>
      </c>
      <c r="P28" s="84"/>
      <c r="Q28" s="186">
        <v>0</v>
      </c>
      <c r="R28" s="85"/>
      <c r="S28" s="149">
        <v>0</v>
      </c>
      <c r="T28" s="85">
        <v>5.63</v>
      </c>
      <c r="U28" s="152">
        <v>248</v>
      </c>
      <c r="V28" s="65"/>
      <c r="W28" s="66">
        <f>J28*60+L28</f>
        <v>202.1</v>
      </c>
      <c r="X28" s="67">
        <f>IF(W28&gt;0,(INT(POWER(254-W28,1.88)*0.11193)),0)</f>
        <v>187</v>
      </c>
    </row>
    <row r="29" spans="1:26" x14ac:dyDescent="0.2">
      <c r="A29" s="78"/>
      <c r="B29" s="69"/>
      <c r="C29" s="141" t="s">
        <v>88</v>
      </c>
      <c r="D29" s="70"/>
      <c r="F29" s="144">
        <v>801</v>
      </c>
      <c r="G29" s="79">
        <v>3944</v>
      </c>
      <c r="H29" s="72">
        <v>10.199999999999999</v>
      </c>
      <c r="I29" s="43">
        <v>252</v>
      </c>
      <c r="J29" s="73">
        <v>3</v>
      </c>
      <c r="K29" s="150" t="s">
        <v>19</v>
      </c>
      <c r="L29" s="74">
        <v>32.4</v>
      </c>
      <c r="M29" s="148">
        <v>123</v>
      </c>
      <c r="N29" s="75"/>
      <c r="O29" s="43">
        <v>0</v>
      </c>
      <c r="P29" s="76">
        <v>357</v>
      </c>
      <c r="Q29" s="43">
        <v>214</v>
      </c>
      <c r="R29" s="77">
        <v>27.97</v>
      </c>
      <c r="S29" s="43">
        <v>212</v>
      </c>
      <c r="T29" s="77"/>
      <c r="U29" s="41">
        <v>0</v>
      </c>
      <c r="V29" s="65"/>
      <c r="W29" s="66">
        <f>J29*60+L29</f>
        <v>212.4</v>
      </c>
      <c r="X29" s="67">
        <f>IF(W29&gt;0,(INT(POWER(254-W29,1.88)*0.11193)),0)</f>
        <v>123</v>
      </c>
    </row>
    <row r="30" spans="1:26" x14ac:dyDescent="0.2">
      <c r="A30" s="78"/>
      <c r="B30" s="69"/>
      <c r="C30" s="141" t="s">
        <v>63</v>
      </c>
      <c r="D30" s="70"/>
      <c r="F30" s="144">
        <v>938</v>
      </c>
      <c r="G30" s="79">
        <v>3944</v>
      </c>
      <c r="H30" s="80">
        <v>9.6</v>
      </c>
      <c r="I30" s="149">
        <v>369</v>
      </c>
      <c r="J30" s="81">
        <v>3</v>
      </c>
      <c r="K30" s="156" t="s">
        <v>19</v>
      </c>
      <c r="L30" s="82">
        <v>34</v>
      </c>
      <c r="M30" s="151">
        <v>115</v>
      </c>
      <c r="N30" s="83">
        <v>110</v>
      </c>
      <c r="O30" s="149">
        <v>222</v>
      </c>
      <c r="P30" s="84"/>
      <c r="Q30" s="149">
        <v>0</v>
      </c>
      <c r="R30" s="85">
        <v>29.65</v>
      </c>
      <c r="S30" s="149">
        <v>232</v>
      </c>
      <c r="T30" s="85"/>
      <c r="U30" s="152">
        <v>0</v>
      </c>
      <c r="V30" s="65"/>
      <c r="W30" s="66">
        <f>J30*60+L30</f>
        <v>214</v>
      </c>
      <c r="X30" s="67">
        <f>IF(W30&gt;0,(INT(POWER(254-W30,1.88)*0.11193)),0)</f>
        <v>115</v>
      </c>
    </row>
    <row r="31" spans="1:26" ht="13.5" thickBot="1" x14ac:dyDescent="0.25">
      <c r="A31" s="86"/>
      <c r="B31" s="87"/>
      <c r="C31" s="142" t="s">
        <v>64</v>
      </c>
      <c r="D31" s="88"/>
      <c r="E31" s="44"/>
      <c r="F31" s="144">
        <v>896</v>
      </c>
      <c r="G31" s="89">
        <v>3944</v>
      </c>
      <c r="H31" s="90">
        <v>9.6</v>
      </c>
      <c r="I31" s="44">
        <v>369</v>
      </c>
      <c r="J31" s="91">
        <v>3</v>
      </c>
      <c r="K31" s="153" t="s">
        <v>19</v>
      </c>
      <c r="L31" s="92">
        <v>26.7</v>
      </c>
      <c r="M31" s="154">
        <v>157</v>
      </c>
      <c r="N31" s="93"/>
      <c r="O31" s="44">
        <v>0</v>
      </c>
      <c r="P31" s="94">
        <v>334</v>
      </c>
      <c r="Q31" s="44">
        <v>168</v>
      </c>
      <c r="R31" s="95"/>
      <c r="S31" s="44">
        <v>0</v>
      </c>
      <c r="T31" s="95">
        <v>4.9000000000000004</v>
      </c>
      <c r="U31" s="44">
        <v>202</v>
      </c>
      <c r="V31" s="65"/>
      <c r="W31" s="66">
        <f>J31*60+L31</f>
        <v>206.7</v>
      </c>
      <c r="X31" s="67">
        <f>IF(W31&gt;0,(INT(POWER(254-W31,1.88)*0.11193)),0)</f>
        <v>157</v>
      </c>
    </row>
    <row r="32" spans="1:26" ht="13.5" thickBot="1" x14ac:dyDescent="0.25">
      <c r="B32" s="101"/>
      <c r="F32" s="145"/>
      <c r="G32" s="96">
        <v>3944</v>
      </c>
      <c r="H32" s="97"/>
      <c r="K32" s="41"/>
      <c r="L32" s="98"/>
      <c r="P32" s="99"/>
      <c r="T32" s="97"/>
      <c r="V32" s="65"/>
      <c r="W32" s="66"/>
      <c r="X32" s="67"/>
      <c r="Y32" s="41"/>
    </row>
    <row r="33" spans="1:28" ht="13.5" thickBot="1" x14ac:dyDescent="0.25">
      <c r="A33" s="54"/>
      <c r="B33" s="55">
        <v>5</v>
      </c>
      <c r="C33" s="56" t="s">
        <v>66</v>
      </c>
      <c r="D33" s="1"/>
      <c r="E33" s="157" t="s">
        <v>26</v>
      </c>
      <c r="F33" s="143">
        <v>6990</v>
      </c>
      <c r="G33" s="4">
        <v>6990</v>
      </c>
      <c r="H33" s="102"/>
      <c r="I33" s="60"/>
      <c r="J33" s="59"/>
      <c r="K33" s="60"/>
      <c r="L33" s="103"/>
      <c r="M33" s="155"/>
      <c r="N33" s="63"/>
      <c r="O33" s="60"/>
      <c r="P33" s="100"/>
      <c r="Q33" s="60"/>
      <c r="R33" s="64"/>
      <c r="S33" s="60"/>
      <c r="T33" s="64"/>
      <c r="U33" s="60"/>
      <c r="V33" s="65"/>
      <c r="W33" s="66"/>
      <c r="X33" s="67"/>
      <c r="Y33" s="162" t="s">
        <v>35</v>
      </c>
      <c r="Z33" s="163"/>
      <c r="AA33" s="162"/>
      <c r="AB33" s="162"/>
    </row>
    <row r="34" spans="1:28" x14ac:dyDescent="0.2">
      <c r="A34" s="68"/>
      <c r="B34" s="69"/>
      <c r="C34" s="140" t="s">
        <v>67</v>
      </c>
      <c r="D34" s="70"/>
      <c r="F34" s="144">
        <v>2210</v>
      </c>
      <c r="G34" s="71">
        <v>6990</v>
      </c>
      <c r="H34" s="72">
        <v>7.8</v>
      </c>
      <c r="I34" s="43">
        <v>836</v>
      </c>
      <c r="J34" s="73">
        <v>2</v>
      </c>
      <c r="K34" s="150" t="s">
        <v>19</v>
      </c>
      <c r="L34" s="74">
        <v>56.9</v>
      </c>
      <c r="M34" s="148">
        <v>395</v>
      </c>
      <c r="N34" s="75">
        <v>145</v>
      </c>
      <c r="O34" s="43">
        <v>566</v>
      </c>
      <c r="P34" s="76"/>
      <c r="Q34" s="43">
        <v>0</v>
      </c>
      <c r="R34" s="77"/>
      <c r="S34" s="43">
        <v>0</v>
      </c>
      <c r="T34" s="77">
        <v>8.2100000000000009</v>
      </c>
      <c r="U34" s="41">
        <v>413</v>
      </c>
      <c r="V34" s="65"/>
      <c r="W34" s="66">
        <f>J34*60+L34</f>
        <v>176.9</v>
      </c>
      <c r="X34" s="67">
        <f>IF(W34&gt;0,(INT(POWER(254-W34,1.88)*0.11193)),0)</f>
        <v>395</v>
      </c>
      <c r="Y34" s="162"/>
      <c r="Z34" s="162"/>
      <c r="AA34" s="162"/>
      <c r="AB34" s="162"/>
    </row>
    <row r="35" spans="1:28" x14ac:dyDescent="0.2">
      <c r="A35" s="78"/>
      <c r="B35" s="69"/>
      <c r="C35" s="141" t="s">
        <v>68</v>
      </c>
      <c r="D35" s="70"/>
      <c r="F35" s="144">
        <v>1587</v>
      </c>
      <c r="G35" s="79">
        <v>6990</v>
      </c>
      <c r="H35" s="80">
        <v>9.1</v>
      </c>
      <c r="I35" s="149">
        <v>482</v>
      </c>
      <c r="J35" s="81">
        <v>2</v>
      </c>
      <c r="K35" s="156" t="s">
        <v>19</v>
      </c>
      <c r="L35" s="82">
        <v>47.9</v>
      </c>
      <c r="M35" s="151">
        <v>486</v>
      </c>
      <c r="N35" s="83"/>
      <c r="O35" s="149">
        <v>0</v>
      </c>
      <c r="P35" s="84">
        <v>362</v>
      </c>
      <c r="Q35" s="149">
        <v>225</v>
      </c>
      <c r="R35" s="85">
        <v>43.13</v>
      </c>
      <c r="S35" s="149">
        <v>394</v>
      </c>
      <c r="T35" s="85"/>
      <c r="U35" s="152">
        <v>0</v>
      </c>
      <c r="V35" s="65"/>
      <c r="W35" s="66">
        <f>J35*60+L35</f>
        <v>167.9</v>
      </c>
      <c r="X35" s="67">
        <f>IF(W35&gt;0,(INT(POWER(254-W35,1.88)*0.11193)),0)</f>
        <v>486</v>
      </c>
      <c r="Y35" s="162" t="s">
        <v>37</v>
      </c>
      <c r="Z35" s="162"/>
      <c r="AA35" s="162"/>
      <c r="AB35" s="162"/>
    </row>
    <row r="36" spans="1:28" x14ac:dyDescent="0.2">
      <c r="A36" s="78"/>
      <c r="B36" s="69"/>
      <c r="C36" s="141" t="s">
        <v>69</v>
      </c>
      <c r="D36" s="70"/>
      <c r="F36" s="144">
        <v>1667</v>
      </c>
      <c r="G36" s="79">
        <v>6990</v>
      </c>
      <c r="H36" s="72">
        <v>8.8000000000000007</v>
      </c>
      <c r="I36" s="43">
        <v>556</v>
      </c>
      <c r="J36" s="73">
        <v>3</v>
      </c>
      <c r="K36" s="150" t="s">
        <v>53</v>
      </c>
      <c r="L36" s="74">
        <v>10.9</v>
      </c>
      <c r="M36" s="148">
        <v>271</v>
      </c>
      <c r="N36" s="75"/>
      <c r="O36" s="43">
        <v>0</v>
      </c>
      <c r="P36" s="76">
        <v>434</v>
      </c>
      <c r="Q36" s="43">
        <v>388</v>
      </c>
      <c r="R36" s="77"/>
      <c r="S36" s="43">
        <v>0</v>
      </c>
      <c r="T36" s="77">
        <v>8.82</v>
      </c>
      <c r="U36" s="41">
        <v>452</v>
      </c>
      <c r="V36" s="65"/>
      <c r="W36" s="66">
        <f>J36*60+L36</f>
        <v>190.9</v>
      </c>
      <c r="X36" s="67">
        <f>IF(W36&gt;0,(INT(POWER(254-W36,1.88)*0.11193)),0)</f>
        <v>271</v>
      </c>
      <c r="Y36" s="162"/>
      <c r="Z36" s="162"/>
      <c r="AA36" s="162"/>
      <c r="AB36" s="162"/>
    </row>
    <row r="37" spans="1:28" x14ac:dyDescent="0.2">
      <c r="A37" s="78"/>
      <c r="B37" s="69"/>
      <c r="C37" s="141" t="s">
        <v>70</v>
      </c>
      <c r="D37" s="70"/>
      <c r="F37" s="144">
        <v>1526</v>
      </c>
      <c r="G37" s="79">
        <v>6990</v>
      </c>
      <c r="H37" s="80">
        <v>9.6</v>
      </c>
      <c r="I37" s="149">
        <v>369</v>
      </c>
      <c r="J37" s="81">
        <v>2</v>
      </c>
      <c r="K37" s="156" t="s">
        <v>19</v>
      </c>
      <c r="L37" s="82">
        <v>50</v>
      </c>
      <c r="M37" s="151">
        <v>464</v>
      </c>
      <c r="N37" s="83">
        <v>130</v>
      </c>
      <c r="O37" s="149">
        <v>409</v>
      </c>
      <c r="P37" s="84"/>
      <c r="Q37" s="149">
        <v>0</v>
      </c>
      <c r="R37" s="85">
        <v>34.06</v>
      </c>
      <c r="S37" s="149">
        <v>284</v>
      </c>
      <c r="T37" s="85"/>
      <c r="U37" s="152">
        <v>0</v>
      </c>
      <c r="V37" s="65"/>
      <c r="W37" s="66">
        <f>J37*60+L37</f>
        <v>170</v>
      </c>
      <c r="X37" s="67">
        <f>IF(W37&gt;0,(INT(POWER(254-W37,1.88)*0.11193)),0)</f>
        <v>464</v>
      </c>
      <c r="Y37" s="162" t="s">
        <v>36</v>
      </c>
      <c r="Z37" s="162"/>
      <c r="AA37" s="162"/>
      <c r="AB37" s="162"/>
    </row>
    <row r="38" spans="1:28" ht="13.5" thickBot="1" x14ac:dyDescent="0.25">
      <c r="A38" s="86"/>
      <c r="B38" s="87"/>
      <c r="C38" s="142"/>
      <c r="D38" s="88"/>
      <c r="E38" s="44"/>
      <c r="F38" s="144">
        <v>0</v>
      </c>
      <c r="G38" s="89">
        <v>6990</v>
      </c>
      <c r="H38" s="90"/>
      <c r="I38" s="44">
        <v>0</v>
      </c>
      <c r="J38" s="91"/>
      <c r="K38" s="153" t="s">
        <v>19</v>
      </c>
      <c r="L38" s="92"/>
      <c r="M38" s="154">
        <v>0</v>
      </c>
      <c r="N38" s="93"/>
      <c r="O38" s="44">
        <v>0</v>
      </c>
      <c r="P38" s="94"/>
      <c r="Q38" s="44">
        <v>0</v>
      </c>
      <c r="R38" s="95"/>
      <c r="S38" s="44">
        <v>0</v>
      </c>
      <c r="T38" s="95"/>
      <c r="U38" s="44">
        <v>0</v>
      </c>
      <c r="V38" s="65"/>
      <c r="W38" s="66">
        <f>J38*60+L38</f>
        <v>0</v>
      </c>
      <c r="X38" s="67">
        <f>IF(W38&gt;0,(INT(POWER(254-W38,1.88)*0.11193)),0)</f>
        <v>0</v>
      </c>
    </row>
    <row r="39" spans="1:28" ht="13.5" thickBot="1" x14ac:dyDescent="0.25">
      <c r="B39" s="101"/>
      <c r="F39" s="145"/>
      <c r="G39" s="96">
        <v>6990</v>
      </c>
      <c r="H39" s="97"/>
      <c r="K39" s="41"/>
      <c r="L39" s="98"/>
      <c r="P39" s="99"/>
      <c r="T39" s="97"/>
      <c r="V39" s="65"/>
      <c r="W39" s="66"/>
      <c r="X39" s="67"/>
      <c r="Y39" s="41"/>
    </row>
    <row r="40" spans="1:28" ht="13.5" thickBot="1" x14ac:dyDescent="0.25">
      <c r="A40" s="54"/>
      <c r="B40" s="55">
        <v>6</v>
      </c>
      <c r="C40" s="56" t="s">
        <v>80</v>
      </c>
      <c r="D40" s="1"/>
      <c r="E40" s="157" t="s">
        <v>26</v>
      </c>
      <c r="F40" s="143">
        <v>4812</v>
      </c>
      <c r="G40" s="4">
        <v>4812</v>
      </c>
      <c r="H40" s="102"/>
      <c r="I40" s="60"/>
      <c r="J40" s="59"/>
      <c r="K40" s="60"/>
      <c r="L40" s="103"/>
      <c r="M40" s="155"/>
      <c r="N40" s="63"/>
      <c r="O40" s="60"/>
      <c r="P40" s="100"/>
      <c r="Q40" s="60"/>
      <c r="R40" s="64"/>
      <c r="S40" s="60"/>
      <c r="T40" s="64"/>
      <c r="U40" s="60"/>
      <c r="V40" s="65"/>
      <c r="W40" s="66"/>
      <c r="X40" s="67"/>
      <c r="Y40" s="41"/>
    </row>
    <row r="41" spans="1:28" x14ac:dyDescent="0.2">
      <c r="A41" s="68"/>
      <c r="B41" s="69"/>
      <c r="C41" s="140" t="s">
        <v>81</v>
      </c>
      <c r="D41" s="70"/>
      <c r="F41" s="144">
        <v>1083</v>
      </c>
      <c r="G41" s="71">
        <v>4812</v>
      </c>
      <c r="H41" s="72">
        <v>9.6</v>
      </c>
      <c r="I41" s="43">
        <v>369</v>
      </c>
      <c r="J41" s="73">
        <v>3</v>
      </c>
      <c r="K41" s="150" t="s">
        <v>19</v>
      </c>
      <c r="L41" s="74">
        <v>44.8</v>
      </c>
      <c r="M41" s="148">
        <v>63</v>
      </c>
      <c r="N41" s="75"/>
      <c r="O41" s="43">
        <v>0</v>
      </c>
      <c r="P41" s="76">
        <v>355</v>
      </c>
      <c r="Q41" s="43">
        <v>210</v>
      </c>
      <c r="R41" s="77"/>
      <c r="S41" s="43">
        <v>0</v>
      </c>
      <c r="T41" s="77">
        <v>8.65</v>
      </c>
      <c r="U41" s="41">
        <v>441</v>
      </c>
      <c r="V41" s="65"/>
      <c r="W41" s="66">
        <f>J41*60+L41</f>
        <v>224.8</v>
      </c>
      <c r="X41" s="67">
        <f>IF(W41&gt;0,(INT(POWER(254-W41,1.88)*0.11193)),0)</f>
        <v>63</v>
      </c>
    </row>
    <row r="42" spans="1:28" x14ac:dyDescent="0.2">
      <c r="A42" s="78"/>
      <c r="B42" s="69"/>
      <c r="C42" s="141" t="s">
        <v>82</v>
      </c>
      <c r="D42" s="70"/>
      <c r="F42" s="144">
        <v>1213</v>
      </c>
      <c r="G42" s="79">
        <v>4812</v>
      </c>
      <c r="H42" s="80">
        <v>9.8000000000000007</v>
      </c>
      <c r="I42" s="149">
        <v>328</v>
      </c>
      <c r="J42" s="81">
        <v>3</v>
      </c>
      <c r="K42" s="156" t="s">
        <v>19</v>
      </c>
      <c r="L42" s="82">
        <v>36.799999999999997</v>
      </c>
      <c r="M42" s="151">
        <v>100</v>
      </c>
      <c r="N42" s="83">
        <v>135</v>
      </c>
      <c r="O42" s="149">
        <v>460</v>
      </c>
      <c r="P42" s="84"/>
      <c r="Q42" s="149">
        <v>0</v>
      </c>
      <c r="R42" s="85">
        <v>37.43</v>
      </c>
      <c r="S42" s="149">
        <v>325</v>
      </c>
      <c r="T42" s="85"/>
      <c r="U42" s="152">
        <v>0</v>
      </c>
      <c r="V42" s="65"/>
      <c r="W42" s="66">
        <f>J42*60+L42</f>
        <v>216.8</v>
      </c>
      <c r="X42" s="67">
        <f>IF(W42&gt;0,(INT(POWER(254-W42,1.88)*0.11193)),0)</f>
        <v>100</v>
      </c>
    </row>
    <row r="43" spans="1:28" x14ac:dyDescent="0.2">
      <c r="A43" s="78"/>
      <c r="B43" s="69"/>
      <c r="C43" s="141" t="s">
        <v>83</v>
      </c>
      <c r="D43" s="70"/>
      <c r="F43" s="144">
        <v>1234</v>
      </c>
      <c r="G43" s="79">
        <v>4812</v>
      </c>
      <c r="H43" s="72">
        <v>9.1</v>
      </c>
      <c r="I43" s="43">
        <v>482</v>
      </c>
      <c r="J43" s="73">
        <v>3</v>
      </c>
      <c r="K43" s="150" t="s">
        <v>19</v>
      </c>
      <c r="L43" s="74">
        <v>31.5</v>
      </c>
      <c r="M43" s="148">
        <v>128</v>
      </c>
      <c r="N43" s="75">
        <v>130</v>
      </c>
      <c r="O43" s="43">
        <v>409</v>
      </c>
      <c r="P43" s="76"/>
      <c r="Q43" s="43">
        <v>0</v>
      </c>
      <c r="R43" s="77"/>
      <c r="S43" s="43">
        <v>0</v>
      </c>
      <c r="T43" s="77">
        <v>5.1100000000000003</v>
      </c>
      <c r="U43" s="41">
        <v>215</v>
      </c>
      <c r="V43" s="65"/>
      <c r="W43" s="66">
        <f>J43*60+L43</f>
        <v>211.5</v>
      </c>
      <c r="X43" s="67">
        <f>IF(W43&gt;0,(INT(POWER(254-W43,1.88)*0.11193)),0)</f>
        <v>128</v>
      </c>
    </row>
    <row r="44" spans="1:28" x14ac:dyDescent="0.2">
      <c r="A44" s="78"/>
      <c r="B44" s="69"/>
      <c r="C44" s="141" t="s">
        <v>84</v>
      </c>
      <c r="D44" s="70"/>
      <c r="F44" s="144">
        <v>852</v>
      </c>
      <c r="G44" s="79">
        <v>4812</v>
      </c>
      <c r="H44" s="80">
        <v>9.4</v>
      </c>
      <c r="I44" s="149">
        <v>413</v>
      </c>
      <c r="J44" s="81">
        <v>4</v>
      </c>
      <c r="K44" s="156" t="s">
        <v>19</v>
      </c>
      <c r="L44" s="82">
        <v>15.1</v>
      </c>
      <c r="M44" s="151">
        <v>0</v>
      </c>
      <c r="N44" s="83"/>
      <c r="O44" s="149">
        <v>0</v>
      </c>
      <c r="P44" s="84">
        <v>389</v>
      </c>
      <c r="Q44" s="149">
        <v>283</v>
      </c>
      <c r="R44" s="85">
        <v>23.09</v>
      </c>
      <c r="S44" s="149">
        <v>156</v>
      </c>
      <c r="T44" s="85"/>
      <c r="U44" s="152">
        <v>0</v>
      </c>
      <c r="V44" s="65"/>
      <c r="W44" s="66">
        <f>J44*60+L44</f>
        <v>255.1</v>
      </c>
      <c r="X44" s="67" t="e">
        <f>IF(W44&gt;0,(INT(POWER(254-W44,1.88)*0.11193)),0)</f>
        <v>#NUM!</v>
      </c>
    </row>
    <row r="45" spans="1:28" ht="13.5" thickBot="1" x14ac:dyDescent="0.25">
      <c r="A45" s="86"/>
      <c r="B45" s="87"/>
      <c r="C45" s="142" t="s">
        <v>85</v>
      </c>
      <c r="D45" s="88"/>
      <c r="E45" s="44"/>
      <c r="F45" s="144">
        <v>1282</v>
      </c>
      <c r="G45" s="89">
        <v>4812</v>
      </c>
      <c r="H45" s="90">
        <v>8.6999999999999993</v>
      </c>
      <c r="I45" s="44">
        <v>582</v>
      </c>
      <c r="J45" s="91">
        <v>3</v>
      </c>
      <c r="K45" s="153" t="s">
        <v>19</v>
      </c>
      <c r="L45" s="92">
        <v>37.4</v>
      </c>
      <c r="M45" s="154">
        <v>97</v>
      </c>
      <c r="N45" s="93"/>
      <c r="O45" s="44">
        <v>0</v>
      </c>
      <c r="P45" s="94">
        <v>418</v>
      </c>
      <c r="Q45" s="44">
        <v>350</v>
      </c>
      <c r="R45" s="95"/>
      <c r="S45" s="44">
        <v>0</v>
      </c>
      <c r="T45" s="95">
        <v>5.71</v>
      </c>
      <c r="U45" s="44">
        <v>253</v>
      </c>
      <c r="V45" s="65"/>
      <c r="W45" s="66">
        <f>J45*60+L45</f>
        <v>217.4</v>
      </c>
      <c r="X45" s="67">
        <f>IF(W45&gt;0,(INT(POWER(254-W45,1.88)*0.11193)),0)</f>
        <v>97</v>
      </c>
    </row>
    <row r="46" spans="1:28" ht="13.5" thickBot="1" x14ac:dyDescent="0.25">
      <c r="B46" s="101"/>
      <c r="F46" s="145"/>
      <c r="G46" s="96">
        <v>4812</v>
      </c>
      <c r="H46" s="97"/>
      <c r="K46" s="41"/>
      <c r="L46" s="98"/>
      <c r="P46" s="99"/>
      <c r="T46" s="97"/>
      <c r="V46" s="65"/>
      <c r="W46" s="66"/>
      <c r="X46" s="67"/>
      <c r="Y46" s="41"/>
    </row>
    <row r="47" spans="1:28" ht="13.5" thickBot="1" x14ac:dyDescent="0.25">
      <c r="A47" s="167"/>
      <c r="B47" s="55">
        <v>7</v>
      </c>
      <c r="C47" s="6" t="s">
        <v>74</v>
      </c>
      <c r="D47" s="1"/>
      <c r="E47" s="157" t="s">
        <v>26</v>
      </c>
      <c r="F47" s="143">
        <v>0</v>
      </c>
      <c r="G47" s="4">
        <v>0</v>
      </c>
      <c r="H47" s="102"/>
      <c r="I47" s="60"/>
      <c r="J47" s="59"/>
      <c r="K47" s="60"/>
      <c r="L47" s="103"/>
      <c r="M47" s="155"/>
      <c r="N47" s="63"/>
      <c r="O47" s="60"/>
      <c r="P47" s="100"/>
      <c r="Q47" s="60"/>
      <c r="R47" s="64"/>
      <c r="S47" s="60"/>
      <c r="T47" s="64"/>
      <c r="U47" s="60"/>
      <c r="V47" s="65"/>
      <c r="W47" s="66"/>
      <c r="X47" s="67"/>
      <c r="Y47" s="41"/>
    </row>
    <row r="48" spans="1:28" x14ac:dyDescent="0.2">
      <c r="A48" s="168"/>
      <c r="B48" s="69"/>
      <c r="C48" s="173"/>
      <c r="D48" s="169"/>
      <c r="E48" s="170"/>
      <c r="F48" s="144">
        <v>0</v>
      </c>
      <c r="G48" s="71">
        <v>0</v>
      </c>
      <c r="H48" s="80"/>
      <c r="I48" s="43">
        <v>0</v>
      </c>
      <c r="J48" s="73"/>
      <c r="K48" s="150" t="s">
        <v>19</v>
      </c>
      <c r="L48" s="74"/>
      <c r="M48" s="148">
        <v>0</v>
      </c>
      <c r="N48" s="75"/>
      <c r="O48" s="43">
        <v>0</v>
      </c>
      <c r="P48" s="76"/>
      <c r="Q48" s="43">
        <v>0</v>
      </c>
      <c r="R48" s="77"/>
      <c r="S48" s="43">
        <v>0</v>
      </c>
      <c r="T48" s="77"/>
      <c r="U48" s="41">
        <v>0</v>
      </c>
      <c r="V48" s="65"/>
      <c r="W48" s="66">
        <f>J48*60+L48</f>
        <v>0</v>
      </c>
      <c r="X48" s="67">
        <f>IF(W48&gt;0,(INT(POWER(254-W48,1.88)*0.11193)),0)</f>
        <v>0</v>
      </c>
    </row>
    <row r="49" spans="1:28" x14ac:dyDescent="0.2">
      <c r="A49" s="171"/>
      <c r="B49" s="69"/>
      <c r="C49" s="141"/>
      <c r="D49" s="169"/>
      <c r="E49" s="170"/>
      <c r="F49" s="144">
        <v>0</v>
      </c>
      <c r="G49" s="79">
        <v>0</v>
      </c>
      <c r="H49" s="80"/>
      <c r="I49" s="149">
        <v>0</v>
      </c>
      <c r="J49" s="81"/>
      <c r="K49" s="156" t="s">
        <v>19</v>
      </c>
      <c r="L49" s="82"/>
      <c r="M49" s="151">
        <v>0</v>
      </c>
      <c r="N49" s="83"/>
      <c r="O49" s="149">
        <v>0</v>
      </c>
      <c r="P49" s="84"/>
      <c r="Q49" s="149">
        <v>0</v>
      </c>
      <c r="R49" s="85"/>
      <c r="S49" s="149">
        <v>0</v>
      </c>
      <c r="T49" s="85"/>
      <c r="U49" s="152">
        <v>0</v>
      </c>
      <c r="V49" s="65"/>
      <c r="W49" s="66">
        <f>J49*60+L49</f>
        <v>0</v>
      </c>
      <c r="X49" s="67">
        <f>IF(W49&gt;0,(INT(POWER(254-W49,1.88)*0.11193)),0)</f>
        <v>0</v>
      </c>
    </row>
    <row r="50" spans="1:28" x14ac:dyDescent="0.2">
      <c r="A50" s="171"/>
      <c r="B50" s="69"/>
      <c r="C50" s="141"/>
      <c r="D50" s="169"/>
      <c r="E50" s="170"/>
      <c r="F50" s="144">
        <v>0</v>
      </c>
      <c r="G50" s="79">
        <v>0</v>
      </c>
      <c r="H50" s="72"/>
      <c r="I50" s="43">
        <v>0</v>
      </c>
      <c r="J50" s="73"/>
      <c r="K50" s="150" t="s">
        <v>19</v>
      </c>
      <c r="L50" s="74"/>
      <c r="M50" s="148">
        <v>0</v>
      </c>
      <c r="N50" s="75"/>
      <c r="O50" s="43">
        <v>0</v>
      </c>
      <c r="P50" s="76"/>
      <c r="Q50" s="43">
        <v>0</v>
      </c>
      <c r="R50" s="77"/>
      <c r="S50" s="43">
        <v>0</v>
      </c>
      <c r="T50" s="77"/>
      <c r="U50" s="41">
        <v>0</v>
      </c>
      <c r="V50" s="65"/>
      <c r="W50" s="66">
        <f>J50*60+L50</f>
        <v>0</v>
      </c>
      <c r="X50" s="67">
        <f>IF(W50&gt;0,(INT(POWER(254-W50,1.88)*0.11193)),0)</f>
        <v>0</v>
      </c>
    </row>
    <row r="51" spans="1:28" x14ac:dyDescent="0.2">
      <c r="A51" s="171"/>
      <c r="B51" s="69"/>
      <c r="C51" s="141"/>
      <c r="D51" s="169"/>
      <c r="E51" s="170"/>
      <c r="F51" s="144">
        <v>0</v>
      </c>
      <c r="G51" s="79">
        <v>0</v>
      </c>
      <c r="H51" s="80"/>
      <c r="I51" s="149">
        <v>0</v>
      </c>
      <c r="J51" s="81"/>
      <c r="K51" s="156" t="s">
        <v>19</v>
      </c>
      <c r="L51" s="82"/>
      <c r="M51" s="151">
        <v>0</v>
      </c>
      <c r="N51" s="83"/>
      <c r="O51" s="149">
        <v>0</v>
      </c>
      <c r="P51" s="84"/>
      <c r="Q51" s="149">
        <v>0</v>
      </c>
      <c r="R51" s="85"/>
      <c r="S51" s="149">
        <v>0</v>
      </c>
      <c r="T51" s="85"/>
      <c r="U51" s="152">
        <v>0</v>
      </c>
      <c r="V51" s="65"/>
      <c r="W51" s="66">
        <f>J51*60+L51</f>
        <v>0</v>
      </c>
      <c r="X51" s="67">
        <f>IF(W51&gt;0,(INT(POWER(254-W51,1.88)*0.11193)),0)</f>
        <v>0</v>
      </c>
    </row>
    <row r="52" spans="1:28" ht="13.5" thickBot="1" x14ac:dyDescent="0.25">
      <c r="A52" s="172"/>
      <c r="B52" s="87"/>
      <c r="C52" s="161"/>
      <c r="D52" s="88"/>
      <c r="E52" s="104"/>
      <c r="F52" s="144">
        <v>0</v>
      </c>
      <c r="G52" s="89">
        <v>0</v>
      </c>
      <c r="H52" s="90"/>
      <c r="I52" s="44">
        <v>0</v>
      </c>
      <c r="J52" s="91"/>
      <c r="K52" s="153" t="s">
        <v>19</v>
      </c>
      <c r="L52" s="92"/>
      <c r="M52" s="154">
        <v>0</v>
      </c>
      <c r="N52" s="93"/>
      <c r="O52" s="44">
        <v>0</v>
      </c>
      <c r="P52" s="94"/>
      <c r="Q52" s="44">
        <v>0</v>
      </c>
      <c r="R52" s="95"/>
      <c r="S52" s="44">
        <v>0</v>
      </c>
      <c r="T52" s="95"/>
      <c r="U52" s="44">
        <v>0</v>
      </c>
      <c r="V52" s="65"/>
      <c r="W52" s="66">
        <f>J52*60+L52</f>
        <v>0</v>
      </c>
      <c r="X52" s="67">
        <f>IF(W52&gt;0,(INT(POWER(254-W52,1.88)*0.11193)),0)</f>
        <v>0</v>
      </c>
    </row>
    <row r="53" spans="1:28" ht="13.5" thickBot="1" x14ac:dyDescent="0.25">
      <c r="B53" s="101"/>
      <c r="F53" s="145"/>
      <c r="G53" s="96">
        <v>0</v>
      </c>
      <c r="H53" s="97"/>
      <c r="K53" s="41"/>
      <c r="L53" s="98"/>
      <c r="P53" s="99"/>
      <c r="T53" s="97"/>
      <c r="V53" s="65"/>
      <c r="W53" s="66"/>
      <c r="X53" s="67"/>
      <c r="Y53" s="41"/>
    </row>
    <row r="54" spans="1:28" ht="13.5" thickBot="1" x14ac:dyDescent="0.25">
      <c r="A54" s="54"/>
      <c r="B54" s="55">
        <v>8</v>
      </c>
      <c r="C54" s="56" t="s">
        <v>73</v>
      </c>
      <c r="D54" s="1"/>
      <c r="E54" s="157" t="s">
        <v>26</v>
      </c>
      <c r="F54" s="143">
        <v>0</v>
      </c>
      <c r="G54" s="4">
        <v>0</v>
      </c>
      <c r="H54" s="102"/>
      <c r="I54" s="60"/>
      <c r="J54" s="59"/>
      <c r="K54" s="60"/>
      <c r="L54" s="103"/>
      <c r="M54" s="155"/>
      <c r="N54" s="63"/>
      <c r="O54" s="60"/>
      <c r="P54" s="100"/>
      <c r="Q54" s="60"/>
      <c r="R54" s="64"/>
      <c r="S54" s="60"/>
      <c r="T54" s="64"/>
      <c r="U54" s="60"/>
      <c r="V54" s="65"/>
      <c r="W54" s="66"/>
      <c r="X54" s="67"/>
      <c r="Y54" s="41"/>
    </row>
    <row r="55" spans="1:28" x14ac:dyDescent="0.2">
      <c r="A55" s="68"/>
      <c r="B55" s="69"/>
      <c r="C55" s="140"/>
      <c r="D55" s="70"/>
      <c r="F55" s="144">
        <v>0</v>
      </c>
      <c r="G55" s="71">
        <v>0</v>
      </c>
      <c r="H55" s="72"/>
      <c r="I55" s="43">
        <v>0</v>
      </c>
      <c r="J55" s="73"/>
      <c r="K55" s="150" t="s">
        <v>19</v>
      </c>
      <c r="L55" s="74"/>
      <c r="M55" s="148">
        <v>0</v>
      </c>
      <c r="N55" s="75"/>
      <c r="O55" s="43">
        <v>0</v>
      </c>
      <c r="P55" s="76"/>
      <c r="Q55" s="43">
        <v>0</v>
      </c>
      <c r="R55" s="77"/>
      <c r="S55" s="43">
        <v>0</v>
      </c>
      <c r="T55" s="77"/>
      <c r="U55" s="41">
        <v>0</v>
      </c>
      <c r="V55" s="65"/>
      <c r="W55" s="66">
        <f>J55*60+L55</f>
        <v>0</v>
      </c>
      <c r="X55" s="67">
        <f>IF(W55&gt;0,(INT(POWER(254-W55,1.88)*0.11193)),0)</f>
        <v>0</v>
      </c>
    </row>
    <row r="56" spans="1:28" x14ac:dyDescent="0.2">
      <c r="A56" s="78"/>
      <c r="B56" s="69"/>
      <c r="C56" s="141"/>
      <c r="D56" s="70"/>
      <c r="F56" s="144">
        <v>0</v>
      </c>
      <c r="G56" s="79">
        <v>0</v>
      </c>
      <c r="H56" s="80"/>
      <c r="I56" s="149">
        <v>0</v>
      </c>
      <c r="J56" s="81"/>
      <c r="K56" s="156" t="s">
        <v>19</v>
      </c>
      <c r="L56" s="82"/>
      <c r="M56" s="151">
        <v>0</v>
      </c>
      <c r="N56" s="83"/>
      <c r="O56" s="149">
        <v>0</v>
      </c>
      <c r="P56" s="84"/>
      <c r="Q56" s="149">
        <v>0</v>
      </c>
      <c r="R56" s="85"/>
      <c r="S56" s="149">
        <v>0</v>
      </c>
      <c r="T56" s="85"/>
      <c r="U56" s="152">
        <v>0</v>
      </c>
      <c r="V56" s="65"/>
      <c r="W56" s="66">
        <f>J56*60+L56</f>
        <v>0</v>
      </c>
      <c r="X56" s="67">
        <f>IF(W56&gt;0,(INT(POWER(254-W56,1.88)*0.11193)),0)</f>
        <v>0</v>
      </c>
    </row>
    <row r="57" spans="1:28" x14ac:dyDescent="0.2">
      <c r="A57" s="78"/>
      <c r="B57" s="69"/>
      <c r="C57" s="141"/>
      <c r="D57" s="70"/>
      <c r="F57" s="144">
        <v>0</v>
      </c>
      <c r="G57" s="79">
        <v>0</v>
      </c>
      <c r="H57" s="72"/>
      <c r="I57" s="43">
        <v>0</v>
      </c>
      <c r="J57" s="73"/>
      <c r="K57" s="150" t="s">
        <v>19</v>
      </c>
      <c r="L57" s="74"/>
      <c r="M57" s="148">
        <v>0</v>
      </c>
      <c r="N57" s="75"/>
      <c r="O57" s="43">
        <v>0</v>
      </c>
      <c r="P57" s="76"/>
      <c r="Q57" s="43">
        <v>0</v>
      </c>
      <c r="R57" s="77"/>
      <c r="S57" s="43">
        <v>0</v>
      </c>
      <c r="T57" s="77"/>
      <c r="U57" s="41">
        <v>0</v>
      </c>
      <c r="V57" s="65"/>
      <c r="W57" s="66">
        <f>J57*60+L57</f>
        <v>0</v>
      </c>
      <c r="X57" s="67">
        <f>IF(W57&gt;0,(INT(POWER(254-W57,1.88)*0.11193)),0)</f>
        <v>0</v>
      </c>
    </row>
    <row r="58" spans="1:28" x14ac:dyDescent="0.2">
      <c r="A58" s="78"/>
      <c r="B58" s="69"/>
      <c r="C58" s="141"/>
      <c r="D58" s="70"/>
      <c r="F58" s="144">
        <v>0</v>
      </c>
      <c r="G58" s="79">
        <v>0</v>
      </c>
      <c r="H58" s="80"/>
      <c r="I58" s="149">
        <v>0</v>
      </c>
      <c r="J58" s="81"/>
      <c r="K58" s="156" t="s">
        <v>19</v>
      </c>
      <c r="L58" s="82"/>
      <c r="M58" s="151">
        <v>0</v>
      </c>
      <c r="N58" s="83"/>
      <c r="O58" s="149">
        <v>0</v>
      </c>
      <c r="P58" s="84"/>
      <c r="Q58" s="149">
        <v>0</v>
      </c>
      <c r="R58" s="85"/>
      <c r="S58" s="149">
        <v>0</v>
      </c>
      <c r="T58" s="85"/>
      <c r="U58" s="152">
        <v>0</v>
      </c>
      <c r="V58" s="65"/>
      <c r="W58" s="66">
        <f>J58*60+L58</f>
        <v>0</v>
      </c>
      <c r="X58" s="67">
        <f>IF(W58&gt;0,(INT(POWER(254-W58,1.88)*0.11193)),0)</f>
        <v>0</v>
      </c>
    </row>
    <row r="59" spans="1:28" ht="13.5" thickBot="1" x14ac:dyDescent="0.25">
      <c r="A59" s="86"/>
      <c r="B59" s="87"/>
      <c r="C59" s="142"/>
      <c r="D59" s="88"/>
      <c r="E59" s="44"/>
      <c r="F59" s="144">
        <v>0</v>
      </c>
      <c r="G59" s="89">
        <v>0</v>
      </c>
      <c r="H59" s="90"/>
      <c r="I59" s="44">
        <v>0</v>
      </c>
      <c r="J59" s="91"/>
      <c r="K59" s="153" t="s">
        <v>19</v>
      </c>
      <c r="L59" s="92"/>
      <c r="M59" s="154">
        <v>0</v>
      </c>
      <c r="N59" s="93"/>
      <c r="O59" s="44">
        <v>0</v>
      </c>
      <c r="P59" s="94"/>
      <c r="Q59" s="44">
        <v>0</v>
      </c>
      <c r="R59" s="95"/>
      <c r="S59" s="44">
        <v>0</v>
      </c>
      <c r="T59" s="95"/>
      <c r="U59" s="44">
        <v>0</v>
      </c>
      <c r="V59" s="65"/>
      <c r="W59" s="66">
        <f>J59*60+L59</f>
        <v>0</v>
      </c>
      <c r="X59" s="67">
        <f>IF(W59&gt;0,(INT(POWER(254-W59,1.88)*0.11193)),0)</f>
        <v>0</v>
      </c>
    </row>
    <row r="60" spans="1:28" ht="13.5" thickBot="1" x14ac:dyDescent="0.25">
      <c r="B60" s="101"/>
      <c r="F60" s="145"/>
      <c r="G60" s="96">
        <v>0</v>
      </c>
      <c r="H60" s="97"/>
      <c r="K60" s="41"/>
      <c r="L60" s="98"/>
      <c r="T60" s="97"/>
      <c r="V60" s="65"/>
      <c r="W60" s="66"/>
      <c r="X60" s="67"/>
      <c r="Y60" s="41"/>
    </row>
    <row r="61" spans="1:28" ht="13.5" thickBot="1" x14ac:dyDescent="0.25">
      <c r="A61" s="54"/>
      <c r="B61" s="55">
        <v>9</v>
      </c>
      <c r="C61" s="56" t="s">
        <v>65</v>
      </c>
      <c r="D61" s="1"/>
      <c r="E61" s="157" t="s">
        <v>26</v>
      </c>
      <c r="F61" s="143">
        <v>0</v>
      </c>
      <c r="G61" s="4">
        <v>0</v>
      </c>
      <c r="H61" s="102"/>
      <c r="I61" s="60"/>
      <c r="J61" s="59"/>
      <c r="K61" s="60"/>
      <c r="L61" s="103"/>
      <c r="M61" s="155"/>
      <c r="N61" s="63"/>
      <c r="O61" s="60"/>
      <c r="P61" s="100"/>
      <c r="Q61" s="60"/>
      <c r="R61" s="64"/>
      <c r="S61" s="60"/>
      <c r="T61" s="64"/>
      <c r="U61" s="60"/>
      <c r="V61" s="65"/>
      <c r="W61" s="66"/>
      <c r="X61" s="67"/>
      <c r="Y61" s="162" t="s">
        <v>35</v>
      </c>
      <c r="Z61" s="163"/>
      <c r="AA61" s="162"/>
      <c r="AB61" s="162"/>
    </row>
    <row r="62" spans="1:28" x14ac:dyDescent="0.2">
      <c r="A62" s="68"/>
      <c r="B62" s="69"/>
      <c r="C62" s="140"/>
      <c r="D62" s="70"/>
      <c r="F62" s="144">
        <v>0</v>
      </c>
      <c r="G62" s="71">
        <v>0</v>
      </c>
      <c r="H62" s="72"/>
      <c r="I62" s="43">
        <v>0</v>
      </c>
      <c r="J62" s="73"/>
      <c r="K62" s="150" t="s">
        <v>19</v>
      </c>
      <c r="L62" s="74"/>
      <c r="M62" s="148">
        <v>0</v>
      </c>
      <c r="N62" s="75"/>
      <c r="O62" s="43">
        <v>0</v>
      </c>
      <c r="P62" s="76"/>
      <c r="Q62" s="43">
        <v>0</v>
      </c>
      <c r="R62" s="77"/>
      <c r="S62" s="43">
        <v>0</v>
      </c>
      <c r="T62" s="77"/>
      <c r="U62" s="41">
        <v>0</v>
      </c>
      <c r="V62" s="65"/>
      <c r="W62" s="66">
        <f>J62*60+L62</f>
        <v>0</v>
      </c>
      <c r="X62" s="67">
        <f>IF(W62&gt;0,(INT(POWER(254-W62,1.88)*0.11193)),0)</f>
        <v>0</v>
      </c>
      <c r="Y62" s="162"/>
      <c r="Z62" s="162"/>
      <c r="AA62" s="162"/>
      <c r="AB62" s="162"/>
    </row>
    <row r="63" spans="1:28" x14ac:dyDescent="0.2">
      <c r="A63" s="78"/>
      <c r="B63" s="69"/>
      <c r="C63" s="141"/>
      <c r="D63" s="70"/>
      <c r="F63" s="144">
        <v>0</v>
      </c>
      <c r="G63" s="79">
        <v>0</v>
      </c>
      <c r="H63" s="80"/>
      <c r="I63" s="149">
        <v>0</v>
      </c>
      <c r="J63" s="81"/>
      <c r="K63" s="156" t="s">
        <v>19</v>
      </c>
      <c r="L63" s="82"/>
      <c r="M63" s="151">
        <v>0</v>
      </c>
      <c r="N63" s="83"/>
      <c r="O63" s="149">
        <v>0</v>
      </c>
      <c r="P63" s="84"/>
      <c r="Q63" s="149">
        <v>0</v>
      </c>
      <c r="R63" s="85"/>
      <c r="S63" s="149">
        <v>0</v>
      </c>
      <c r="T63" s="85"/>
      <c r="U63" s="152">
        <v>0</v>
      </c>
      <c r="V63" s="65"/>
      <c r="W63" s="66">
        <f>J63*60+L63</f>
        <v>0</v>
      </c>
      <c r="X63" s="67">
        <f>IF(W63&gt;0,(INT(POWER(254-W63,1.88)*0.11193)),0)</f>
        <v>0</v>
      </c>
      <c r="Y63" s="162" t="s">
        <v>37</v>
      </c>
      <c r="Z63" s="162"/>
      <c r="AA63" s="162"/>
      <c r="AB63" s="162"/>
    </row>
    <row r="64" spans="1:28" x14ac:dyDescent="0.2">
      <c r="A64" s="78"/>
      <c r="B64" s="69"/>
      <c r="C64" s="141"/>
      <c r="D64" s="70"/>
      <c r="F64" s="144">
        <v>0</v>
      </c>
      <c r="G64" s="79">
        <v>0</v>
      </c>
      <c r="H64" s="72"/>
      <c r="I64" s="43">
        <v>0</v>
      </c>
      <c r="J64" s="73"/>
      <c r="K64" s="150" t="s">
        <v>19</v>
      </c>
      <c r="L64" s="74"/>
      <c r="M64" s="148">
        <v>0</v>
      </c>
      <c r="N64" s="75"/>
      <c r="O64" s="43">
        <v>0</v>
      </c>
      <c r="P64" s="76"/>
      <c r="Q64" s="43">
        <v>0</v>
      </c>
      <c r="R64" s="77"/>
      <c r="S64" s="43">
        <v>0</v>
      </c>
      <c r="T64" s="77"/>
      <c r="U64" s="41">
        <v>0</v>
      </c>
      <c r="V64" s="65"/>
      <c r="W64" s="66">
        <f>J64*60+L64</f>
        <v>0</v>
      </c>
      <c r="X64" s="67">
        <f>IF(W64&gt;0,(INT(POWER(254-W64,1.88)*0.11193)),0)</f>
        <v>0</v>
      </c>
      <c r="Y64" s="162"/>
      <c r="Z64" s="162"/>
      <c r="AA64" s="162"/>
      <c r="AB64" s="162"/>
    </row>
    <row r="65" spans="1:28" x14ac:dyDescent="0.2">
      <c r="A65" s="78"/>
      <c r="B65" s="69"/>
      <c r="C65" s="141"/>
      <c r="D65" s="70"/>
      <c r="F65" s="144">
        <v>0</v>
      </c>
      <c r="G65" s="79">
        <v>0</v>
      </c>
      <c r="H65" s="80"/>
      <c r="I65" s="149">
        <v>0</v>
      </c>
      <c r="J65" s="81"/>
      <c r="K65" s="156" t="s">
        <v>19</v>
      </c>
      <c r="L65" s="82"/>
      <c r="M65" s="151">
        <v>0</v>
      </c>
      <c r="N65" s="83"/>
      <c r="O65" s="149">
        <v>0</v>
      </c>
      <c r="P65" s="84"/>
      <c r="Q65" s="149">
        <v>0</v>
      </c>
      <c r="R65" s="85"/>
      <c r="S65" s="149">
        <v>0</v>
      </c>
      <c r="T65" s="85"/>
      <c r="U65" s="152">
        <v>0</v>
      </c>
      <c r="V65" s="65"/>
      <c r="W65" s="66">
        <f>J65*60+L65</f>
        <v>0</v>
      </c>
      <c r="X65" s="67">
        <f>IF(W65&gt;0,(INT(POWER(254-W65,1.88)*0.11193)),0)</f>
        <v>0</v>
      </c>
      <c r="Y65" s="162" t="s">
        <v>36</v>
      </c>
      <c r="Z65" s="162"/>
      <c r="AA65" s="162"/>
      <c r="AB65" s="162"/>
    </row>
    <row r="66" spans="1:28" ht="13.5" thickBot="1" x14ac:dyDescent="0.25">
      <c r="A66" s="86"/>
      <c r="B66" s="87"/>
      <c r="C66" s="142"/>
      <c r="D66" s="88"/>
      <c r="E66" s="44"/>
      <c r="F66" s="144">
        <v>0</v>
      </c>
      <c r="G66" s="89">
        <v>0</v>
      </c>
      <c r="H66" s="90"/>
      <c r="I66" s="44">
        <v>0</v>
      </c>
      <c r="J66" s="91"/>
      <c r="K66" s="153" t="s">
        <v>19</v>
      </c>
      <c r="L66" s="92"/>
      <c r="M66" s="154">
        <v>0</v>
      </c>
      <c r="N66" s="93"/>
      <c r="O66" s="44">
        <v>0</v>
      </c>
      <c r="P66" s="94"/>
      <c r="Q66" s="44">
        <v>0</v>
      </c>
      <c r="R66" s="95"/>
      <c r="S66" s="44">
        <v>0</v>
      </c>
      <c r="T66" s="95"/>
      <c r="U66" s="44">
        <v>0</v>
      </c>
      <c r="V66" s="65"/>
      <c r="W66" s="66">
        <f>J66*60+L66</f>
        <v>0</v>
      </c>
      <c r="X66" s="67">
        <f>IF(W66&gt;0,(INT(POWER(254-W66,1.88)*0.11193)),0)</f>
        <v>0</v>
      </c>
    </row>
    <row r="67" spans="1:28" ht="13.5" thickBot="1" x14ac:dyDescent="0.25">
      <c r="B67" s="101"/>
      <c r="F67" s="145"/>
      <c r="W67" s="41"/>
      <c r="X67" s="41"/>
    </row>
    <row r="68" spans="1:28" ht="13.5" thickBot="1" x14ac:dyDescent="0.25">
      <c r="A68" s="54"/>
      <c r="B68" s="55">
        <v>10</v>
      </c>
      <c r="C68" s="56" t="s">
        <v>72</v>
      </c>
      <c r="D68" s="1"/>
      <c r="E68" s="157" t="s">
        <v>26</v>
      </c>
      <c r="F68" s="143">
        <f>SUM(F69:F73)-MIN(F69:F73)</f>
        <v>0</v>
      </c>
      <c r="G68" s="4">
        <f>F68</f>
        <v>0</v>
      </c>
      <c r="H68" s="102"/>
      <c r="I68" s="60"/>
      <c r="J68" s="59"/>
      <c r="K68" s="60"/>
      <c r="L68" s="103"/>
      <c r="M68" s="155"/>
      <c r="N68" s="63"/>
      <c r="O68" s="60"/>
      <c r="P68" s="100"/>
      <c r="Q68" s="60"/>
      <c r="R68" s="64"/>
      <c r="S68" s="60"/>
      <c r="T68" s="64"/>
      <c r="U68" s="60"/>
      <c r="V68" s="65"/>
      <c r="W68" s="66"/>
      <c r="X68" s="67"/>
    </row>
    <row r="69" spans="1:28" x14ac:dyDescent="0.2">
      <c r="A69" s="68"/>
      <c r="B69" s="69"/>
      <c r="C69" s="140"/>
      <c r="D69" s="70"/>
      <c r="F69" s="144">
        <f>I69+M69+O69+Q69+S69+U69</f>
        <v>0</v>
      </c>
      <c r="G69" s="71">
        <f>F68</f>
        <v>0</v>
      </c>
      <c r="H69" s="72"/>
      <c r="I69" s="43">
        <f>IF(AND(H69&gt;6.8, H69&lt;12.8),IF($B$5=1,ROUNDDOWN(46.0849*(12.76-H69)^1.81,0),ROUNDDOWN(46.0849*(13-H69)^1.81,)),0)</f>
        <v>0</v>
      </c>
      <c r="J69" s="73"/>
      <c r="K69" s="150" t="s">
        <v>19</v>
      </c>
      <c r="L69" s="74"/>
      <c r="M69" s="151">
        <f>X69</f>
        <v>0</v>
      </c>
      <c r="N69" s="75"/>
      <c r="O69" s="43">
        <f>IF( AND(N69&gt;75),ROUNDDOWN(1.84523*(N69-75)^1.348,0),0)</f>
        <v>0</v>
      </c>
      <c r="P69" s="76"/>
      <c r="Q69" s="43">
        <f>IF( AND(P69&gt;210),ROUNDDOWN(0.188807*(P69-210)^1.41,0),0)</f>
        <v>0</v>
      </c>
      <c r="R69" s="77"/>
      <c r="S69" s="43">
        <f>IF( AND(R69&gt;7.95),ROUNDDOWN(7.86*(R69-7.95)^1.1,0),0)</f>
        <v>0</v>
      </c>
      <c r="T69" s="77"/>
      <c r="U69" s="41">
        <f>IF( AND(T69&gt;1.5),ROUNDDOWN(56.0211*(T69-1.5)^1.05,0),0)</f>
        <v>0</v>
      </c>
      <c r="V69" s="65"/>
      <c r="W69" s="66">
        <f>J69*60+L69</f>
        <v>0</v>
      </c>
      <c r="X69" s="67">
        <f>IF(W69&gt;0,(INT(POWER(254-W69,1.88)*0.11193)),0)</f>
        <v>0</v>
      </c>
    </row>
    <row r="70" spans="1:28" x14ac:dyDescent="0.2">
      <c r="A70" s="78"/>
      <c r="B70" s="69"/>
      <c r="C70" s="141"/>
      <c r="D70" s="70"/>
      <c r="F70" s="144">
        <f>I70+M70+O70+Q70+S70+U70</f>
        <v>0</v>
      </c>
      <c r="G70" s="79">
        <f>F68</f>
        <v>0</v>
      </c>
      <c r="H70" s="80"/>
      <c r="I70" s="149">
        <f>IF(AND(H70&gt;6.8, H70&lt;12.8),IF($B$5=1,ROUNDDOWN(46.0849*(12.76-H70)^1.81,0),ROUNDDOWN(46.0849*(13-H70)^1.81,)),0)</f>
        <v>0</v>
      </c>
      <c r="J70" s="81"/>
      <c r="K70" s="156" t="s">
        <v>19</v>
      </c>
      <c r="L70" s="82"/>
      <c r="M70" s="151">
        <f>X70</f>
        <v>0</v>
      </c>
      <c r="N70" s="83"/>
      <c r="O70" s="149">
        <f>IF( AND(N70&gt;75),ROUNDDOWN(1.84523*(N70-75)^1.348,0),0)</f>
        <v>0</v>
      </c>
      <c r="P70" s="84"/>
      <c r="Q70" s="149">
        <f>IF( AND(P70&gt;210),ROUNDDOWN(0.188807*(P70-210)^1.41,0),0)</f>
        <v>0</v>
      </c>
      <c r="R70" s="85"/>
      <c r="S70" s="149">
        <f>IF( AND(R70&gt;7.95),ROUNDDOWN(7.86*(R70-7.95)^1.1,0),0)</f>
        <v>0</v>
      </c>
      <c r="T70" s="85"/>
      <c r="U70" s="152">
        <f>IF( AND(T70&gt;1.5),ROUNDDOWN(56.0211*(T70-1.5)^1.05,0),0)</f>
        <v>0</v>
      </c>
      <c r="V70" s="65"/>
      <c r="W70" s="66">
        <f>J70*60+L70</f>
        <v>0</v>
      </c>
      <c r="X70" s="67">
        <f>IF(W70&gt;0,(INT(POWER(254-W70,1.88)*0.11193)),0)</f>
        <v>0</v>
      </c>
    </row>
    <row r="71" spans="1:28" x14ac:dyDescent="0.2">
      <c r="A71" s="78"/>
      <c r="B71" s="69"/>
      <c r="C71" s="141"/>
      <c r="D71" s="70"/>
      <c r="F71" s="144">
        <f>I71+M71+O71+Q71+S71+U71</f>
        <v>0</v>
      </c>
      <c r="G71" s="79">
        <f>F68</f>
        <v>0</v>
      </c>
      <c r="H71" s="72"/>
      <c r="I71" s="43">
        <f>IF(AND(H71&gt;6.8, H71&lt;12.8),IF($B$5=1,ROUNDDOWN(46.0849*(12.76-H71)^1.81,0),ROUNDDOWN(46.0849*(13-H71)^1.81,)),0)</f>
        <v>0</v>
      </c>
      <c r="J71" s="73"/>
      <c r="K71" s="150" t="s">
        <v>19</v>
      </c>
      <c r="L71" s="74"/>
      <c r="M71" s="148">
        <f>X71</f>
        <v>0</v>
      </c>
      <c r="N71" s="75"/>
      <c r="O71" s="43">
        <f>IF( AND(N71&gt;75),ROUNDDOWN(1.84523*(N71-75)^1.348,0),0)</f>
        <v>0</v>
      </c>
      <c r="P71" s="76"/>
      <c r="Q71" s="43">
        <f>IF( AND(P71&gt;210),ROUNDDOWN(0.188807*(P71-210)^1.41,0),0)</f>
        <v>0</v>
      </c>
      <c r="R71" s="77"/>
      <c r="S71" s="43">
        <f>IF( AND(R71&gt;7.95),ROUNDDOWN(7.86*(R71-7.95)^1.1,0),0)</f>
        <v>0</v>
      </c>
      <c r="T71" s="77"/>
      <c r="U71" s="41">
        <f>IF( AND(T71&gt;1.5),ROUNDDOWN(56.0211*(T71-1.5)^1.05,0),0)</f>
        <v>0</v>
      </c>
      <c r="V71" s="65"/>
      <c r="W71" s="66">
        <f>J71*60+L71</f>
        <v>0</v>
      </c>
      <c r="X71" s="67">
        <f>IF(W71&gt;0,(INT(POWER(254-W71,1.88)*0.11193)),0)</f>
        <v>0</v>
      </c>
    </row>
    <row r="72" spans="1:28" x14ac:dyDescent="0.2">
      <c r="A72" s="78"/>
      <c r="B72" s="69"/>
      <c r="C72" s="141"/>
      <c r="D72" s="70"/>
      <c r="F72" s="144">
        <f>I72+M72+O72+Q72+S72+U72</f>
        <v>0</v>
      </c>
      <c r="G72" s="79">
        <f>F68</f>
        <v>0</v>
      </c>
      <c r="H72" s="80"/>
      <c r="I72" s="149">
        <f>IF(AND(H72&gt;6.8, H72&lt;12.8),IF($B$5=1,ROUNDDOWN(46.0849*(12.76-H72)^1.81,0),ROUNDDOWN(46.0849*(13-H72)^1.81,)),0)</f>
        <v>0</v>
      </c>
      <c r="J72" s="81"/>
      <c r="K72" s="156" t="s">
        <v>19</v>
      </c>
      <c r="L72" s="82"/>
      <c r="M72" s="151">
        <f>X72</f>
        <v>0</v>
      </c>
      <c r="N72" s="83"/>
      <c r="O72" s="149">
        <f>IF( AND(N72&gt;75),ROUNDDOWN(1.84523*(N72-75)^1.348,0),0)</f>
        <v>0</v>
      </c>
      <c r="P72" s="84"/>
      <c r="Q72" s="149">
        <f>IF( AND(P72&gt;210),ROUNDDOWN(0.188807*(P72-210)^1.41,0),0)</f>
        <v>0</v>
      </c>
      <c r="R72" s="85"/>
      <c r="S72" s="149">
        <f>IF( AND(R72&gt;7.95),ROUNDDOWN(7.86*(R72-7.95)^1.1,0),0)</f>
        <v>0</v>
      </c>
      <c r="T72" s="85"/>
      <c r="U72" s="152">
        <f>IF( AND(T72&gt;1.5),ROUNDDOWN(56.0211*(T72-1.5)^1.05,0),0)</f>
        <v>0</v>
      </c>
      <c r="V72" s="65"/>
      <c r="W72" s="66">
        <f>J72*60+L72</f>
        <v>0</v>
      </c>
      <c r="X72" s="67">
        <f>IF(W72&gt;0,(INT(POWER(254-W72,1.88)*0.11193)),0)</f>
        <v>0</v>
      </c>
    </row>
    <row r="73" spans="1:28" ht="13.5" thickBot="1" x14ac:dyDescent="0.25">
      <c r="A73" s="86"/>
      <c r="B73" s="87"/>
      <c r="C73" s="142"/>
      <c r="D73" s="88"/>
      <c r="E73" s="44"/>
      <c r="F73" s="144">
        <f>I73+M73+O73+Q73+S73+U73</f>
        <v>0</v>
      </c>
      <c r="G73" s="89">
        <f>F68</f>
        <v>0</v>
      </c>
      <c r="H73" s="90"/>
      <c r="I73" s="44">
        <f>IF(AND(H73&gt;6.8, H73&lt;12.8),IF($B$5=1,ROUNDDOWN(46.0849*(12.76-H73)^1.81,0),ROUNDDOWN(46.0849*(13-H73)^1.81,)),0)</f>
        <v>0</v>
      </c>
      <c r="J73" s="91"/>
      <c r="K73" s="153" t="s">
        <v>19</v>
      </c>
      <c r="L73" s="92"/>
      <c r="M73" s="154">
        <f>X73</f>
        <v>0</v>
      </c>
      <c r="N73" s="93"/>
      <c r="O73" s="44">
        <f>IF( AND(N73&gt;75),ROUNDDOWN(1.84523*(N73-75)^1.348,0),0)</f>
        <v>0</v>
      </c>
      <c r="P73" s="94"/>
      <c r="Q73" s="44">
        <f>IF( AND(P73&gt;210),ROUNDDOWN(0.188807*(P73-210)^1.41,0),0)</f>
        <v>0</v>
      </c>
      <c r="R73" s="95"/>
      <c r="S73" s="44">
        <f>IF( AND(R73&gt;7.95),ROUNDDOWN(7.86*(R73-7.95)^1.1,0),0)</f>
        <v>0</v>
      </c>
      <c r="T73" s="95"/>
      <c r="U73" s="44">
        <f>IF( AND(T73&gt;1.5),ROUNDDOWN(56.0211*(T73-1.5)^1.05,0),0)</f>
        <v>0</v>
      </c>
      <c r="V73" s="65"/>
      <c r="W73" s="66">
        <f>J73*60+L73</f>
        <v>0</v>
      </c>
      <c r="X73" s="67">
        <f>IF(W73&gt;0,(INT(POWER(254-W73,1.88)*0.11193)),0)</f>
        <v>0</v>
      </c>
    </row>
    <row r="74" spans="1:28" ht="13.5" thickBot="1" x14ac:dyDescent="0.25">
      <c r="B74" s="101"/>
      <c r="F74" s="145"/>
      <c r="W74" s="41"/>
      <c r="X74" s="41"/>
    </row>
    <row r="75" spans="1:28" ht="13.5" thickBot="1" x14ac:dyDescent="0.25">
      <c r="A75" s="54"/>
      <c r="B75" s="55">
        <v>11</v>
      </c>
      <c r="C75" s="56" t="s">
        <v>49</v>
      </c>
      <c r="D75" s="1"/>
      <c r="E75" s="157" t="s">
        <v>26</v>
      </c>
      <c r="F75" s="143">
        <f>SUM(F76:F80)-MIN(F76:F80)</f>
        <v>0</v>
      </c>
      <c r="G75" s="4">
        <f>F75</f>
        <v>0</v>
      </c>
      <c r="H75" s="102"/>
      <c r="I75" s="60"/>
      <c r="J75" s="59"/>
      <c r="K75" s="60"/>
      <c r="L75" s="103"/>
      <c r="M75" s="155"/>
      <c r="N75" s="63"/>
      <c r="O75" s="60"/>
      <c r="P75" s="100"/>
      <c r="Q75" s="60"/>
      <c r="R75" s="64"/>
      <c r="S75" s="60"/>
      <c r="T75" s="64"/>
      <c r="U75" s="60"/>
      <c r="V75" s="65"/>
      <c r="W75" s="66"/>
      <c r="X75" s="67"/>
    </row>
    <row r="76" spans="1:28" x14ac:dyDescent="0.2">
      <c r="A76" s="68"/>
      <c r="B76" s="69"/>
      <c r="C76" s="140"/>
      <c r="D76" s="70"/>
      <c r="F76" s="144">
        <f>I76+M76+O76+Q76+S76+U76</f>
        <v>0</v>
      </c>
      <c r="G76" s="71">
        <f>F75</f>
        <v>0</v>
      </c>
      <c r="H76" s="72"/>
      <c r="I76" s="43">
        <f>IF(AND(H76&gt;6.8, H76&lt;12.8),IF($B$5=1,ROUNDDOWN(46.0849*(12.76-H76)^1.81,0),ROUNDDOWN(46.0849*(13-H76)^1.81,)),0)</f>
        <v>0</v>
      </c>
      <c r="J76" s="73"/>
      <c r="K76" s="150" t="s">
        <v>19</v>
      </c>
      <c r="L76" s="74"/>
      <c r="M76" s="148">
        <f>X76</f>
        <v>0</v>
      </c>
      <c r="N76" s="75"/>
      <c r="O76" s="43">
        <f>IF( AND(N76&gt;75),ROUNDDOWN(1.84523*(N76-75)^1.348,0),0)</f>
        <v>0</v>
      </c>
      <c r="P76" s="76"/>
      <c r="Q76" s="43">
        <f>IF( AND(P76&gt;210),ROUNDDOWN(0.188807*(P76-210)^1.41,0),0)</f>
        <v>0</v>
      </c>
      <c r="R76" s="77"/>
      <c r="S76" s="43">
        <f>IF( AND(R76&gt;7.95),ROUNDDOWN(7.86*(R76-7.95)^1.1,0),0)</f>
        <v>0</v>
      </c>
      <c r="T76" s="77"/>
      <c r="U76" s="41">
        <f>IF( AND(T76&gt;1.5),ROUNDDOWN(56.0211*(T76-1.5)^1.05,0),0)</f>
        <v>0</v>
      </c>
      <c r="V76" s="65"/>
      <c r="W76" s="66">
        <f>J76*60+L76</f>
        <v>0</v>
      </c>
      <c r="X76" s="67">
        <f>IF(W76&gt;0,(INT(POWER(254-W76,1.88)*0.11193)),0)</f>
        <v>0</v>
      </c>
    </row>
    <row r="77" spans="1:28" x14ac:dyDescent="0.2">
      <c r="A77" s="78"/>
      <c r="B77" s="69"/>
      <c r="C77" s="141"/>
      <c r="D77" s="70"/>
      <c r="F77" s="144">
        <f>I77+M77+O77+Q77+S77+U77</f>
        <v>0</v>
      </c>
      <c r="G77" s="79">
        <f>F75</f>
        <v>0</v>
      </c>
      <c r="H77" s="80"/>
      <c r="I77" s="149">
        <f>IF(AND(H77&gt;6.8, H77&lt;12.8),IF($B$5=1,ROUNDDOWN(46.0849*(12.76-H77)^1.81,0),ROUNDDOWN(46.0849*(13-H77)^1.81,)),0)</f>
        <v>0</v>
      </c>
      <c r="J77" s="81"/>
      <c r="K77" s="156" t="s">
        <v>19</v>
      </c>
      <c r="L77" s="82"/>
      <c r="M77" s="151">
        <f>X77</f>
        <v>0</v>
      </c>
      <c r="N77" s="83"/>
      <c r="O77" s="149">
        <f>IF( AND(N77&gt;75),ROUNDDOWN(1.84523*(N77-75)^1.348,0),0)</f>
        <v>0</v>
      </c>
      <c r="P77" s="84"/>
      <c r="Q77" s="149">
        <f>IF( AND(P77&gt;210),ROUNDDOWN(0.188807*(P77-210)^1.41,0),0)</f>
        <v>0</v>
      </c>
      <c r="R77" s="85"/>
      <c r="S77" s="149">
        <f>IF( AND(R77&gt;7.95),ROUNDDOWN(7.86*(R77-7.95)^1.1,0),0)</f>
        <v>0</v>
      </c>
      <c r="T77" s="85"/>
      <c r="U77" s="152">
        <f>IF( AND(T77&gt;1.5),ROUNDDOWN(56.0211*(T77-1.5)^1.05,0),0)</f>
        <v>0</v>
      </c>
      <c r="V77" s="65"/>
      <c r="W77" s="66">
        <f>J77*60+L77</f>
        <v>0</v>
      </c>
      <c r="X77" s="67">
        <f>IF(W77&gt;0,(INT(POWER(254-W77,1.88)*0.11193)),0)</f>
        <v>0</v>
      </c>
    </row>
    <row r="78" spans="1:28" x14ac:dyDescent="0.2">
      <c r="A78" s="78"/>
      <c r="B78" s="69"/>
      <c r="C78" s="141"/>
      <c r="D78" s="70"/>
      <c r="F78" s="144">
        <f>I78+M78+O78+Q78+S78+U78</f>
        <v>0</v>
      </c>
      <c r="G78" s="79">
        <f>F75</f>
        <v>0</v>
      </c>
      <c r="H78" s="72"/>
      <c r="I78" s="43">
        <f>IF(AND(H78&gt;6.8, H78&lt;12.8),IF($B$5=1,ROUNDDOWN(46.0849*(12.76-H78)^1.81,0),ROUNDDOWN(46.0849*(13-H78)^1.81,)),0)</f>
        <v>0</v>
      </c>
      <c r="J78" s="73"/>
      <c r="K78" s="150" t="s">
        <v>19</v>
      </c>
      <c r="L78" s="74"/>
      <c r="M78" s="148">
        <f>X78</f>
        <v>0</v>
      </c>
      <c r="N78" s="75"/>
      <c r="O78" s="43">
        <f>IF( AND(N78&gt;75),ROUNDDOWN(1.84523*(N78-75)^1.348,0),0)</f>
        <v>0</v>
      </c>
      <c r="P78" s="76"/>
      <c r="Q78" s="43">
        <f>IF( AND(P78&gt;210),ROUNDDOWN(0.188807*(P78-210)^1.41,0),0)</f>
        <v>0</v>
      </c>
      <c r="R78" s="77"/>
      <c r="S78" s="43">
        <f>IF( AND(R78&gt;7.95),ROUNDDOWN(7.86*(R78-7.95)^1.1,0),0)</f>
        <v>0</v>
      </c>
      <c r="T78" s="77"/>
      <c r="U78" s="41">
        <f>IF( AND(T78&gt;1.5),ROUNDDOWN(56.0211*(T78-1.5)^1.05,0),0)</f>
        <v>0</v>
      </c>
      <c r="V78" s="65"/>
      <c r="W78" s="66">
        <f>J78*60+L78</f>
        <v>0</v>
      </c>
      <c r="X78" s="67">
        <f>IF(W78&gt;0,(INT(POWER(254-W78,1.88)*0.11193)),0)</f>
        <v>0</v>
      </c>
    </row>
    <row r="79" spans="1:28" x14ac:dyDescent="0.2">
      <c r="A79" s="78"/>
      <c r="B79" s="69"/>
      <c r="C79" s="141"/>
      <c r="D79" s="70"/>
      <c r="F79" s="144">
        <f>I79+M79+O79+Q79+S79+U79</f>
        <v>0</v>
      </c>
      <c r="G79" s="79">
        <f>F75</f>
        <v>0</v>
      </c>
      <c r="H79" s="80"/>
      <c r="I79" s="149">
        <f>IF(AND(H79&gt;6.8, H79&lt;12.8),IF($B$5=1,ROUNDDOWN(46.0849*(12.76-H79)^1.81,0),ROUNDDOWN(46.0849*(13-H79)^1.81,)),0)</f>
        <v>0</v>
      </c>
      <c r="J79" s="81"/>
      <c r="K79" s="156" t="s">
        <v>19</v>
      </c>
      <c r="L79" s="82"/>
      <c r="M79" s="151">
        <f>X79</f>
        <v>0</v>
      </c>
      <c r="N79" s="83"/>
      <c r="O79" s="149">
        <f>IF( AND(N79&gt;75),ROUNDDOWN(1.84523*(N79-75)^1.348,0),0)</f>
        <v>0</v>
      </c>
      <c r="P79" s="84"/>
      <c r="Q79" s="149">
        <f>IF( AND(P79&gt;210),ROUNDDOWN(0.188807*(P79-210)^1.41,0),0)</f>
        <v>0</v>
      </c>
      <c r="R79" s="85"/>
      <c r="S79" s="149">
        <f>IF( AND(R79&gt;7.95),ROUNDDOWN(7.86*(R79-7.95)^1.1,0),0)</f>
        <v>0</v>
      </c>
      <c r="T79" s="85"/>
      <c r="U79" s="152">
        <f>IF( AND(T79&gt;1.5),ROUNDDOWN(56.0211*(T79-1.5)^1.05,0),0)</f>
        <v>0</v>
      </c>
      <c r="V79" s="65"/>
      <c r="W79" s="66">
        <f>J79*60+L79</f>
        <v>0</v>
      </c>
      <c r="X79" s="67">
        <f>IF(W79&gt;0,(INT(POWER(254-W79,1.88)*0.11193)),0)</f>
        <v>0</v>
      </c>
    </row>
    <row r="80" spans="1:28" ht="13.5" thickBot="1" x14ac:dyDescent="0.25">
      <c r="A80" s="86"/>
      <c r="B80" s="87"/>
      <c r="C80" s="142"/>
      <c r="D80" s="88"/>
      <c r="E80" s="44"/>
      <c r="F80" s="144">
        <f>I80+M80+O80+Q80+S80+U80</f>
        <v>0</v>
      </c>
      <c r="G80" s="89">
        <f>F75</f>
        <v>0</v>
      </c>
      <c r="H80" s="90"/>
      <c r="I80" s="44">
        <f>IF(AND(H80&gt;6.8, H80&lt;12.8),IF($B$5=1,ROUNDDOWN(46.0849*(12.76-H80)^1.81,0),ROUNDDOWN(46.0849*(13-H80)^1.81,)),0)</f>
        <v>0</v>
      </c>
      <c r="J80" s="91"/>
      <c r="K80" s="153" t="s">
        <v>19</v>
      </c>
      <c r="L80" s="92"/>
      <c r="M80" s="154">
        <f>X80</f>
        <v>0</v>
      </c>
      <c r="N80" s="93"/>
      <c r="O80" s="44">
        <f>IF( AND(N80&gt;75),ROUNDDOWN(1.84523*(N80-75)^1.348,0),0)</f>
        <v>0</v>
      </c>
      <c r="P80" s="94"/>
      <c r="Q80" s="44">
        <f>IF( AND(P80&gt;210),ROUNDDOWN(0.188807*(P80-210)^1.41,0),0)</f>
        <v>0</v>
      </c>
      <c r="R80" s="95"/>
      <c r="S80" s="44">
        <f>IF( AND(R80&gt;7.95),ROUNDDOWN(7.86*(R80-7.95)^1.1,0),0)</f>
        <v>0</v>
      </c>
      <c r="T80" s="95"/>
      <c r="U80" s="44">
        <f>IF( AND(T80&gt;1.5),ROUNDDOWN(56.0211*(T80-1.5)^1.05,0),0)</f>
        <v>0</v>
      </c>
      <c r="V80" s="65"/>
      <c r="W80" s="66">
        <f>J80*60+L80</f>
        <v>0</v>
      </c>
      <c r="X80" s="67">
        <f>IF(W80&gt;0,(INT(POWER(254-W80,1.88)*0.11193)),0)</f>
        <v>0</v>
      </c>
    </row>
    <row r="81" spans="1:28" ht="13.5" thickBot="1" x14ac:dyDescent="0.25">
      <c r="B81" s="101"/>
      <c r="F81" s="145"/>
      <c r="W81" s="41"/>
      <c r="X81" s="41"/>
    </row>
    <row r="82" spans="1:28" ht="13.5" thickBot="1" x14ac:dyDescent="0.25">
      <c r="A82" s="54"/>
      <c r="B82" s="55">
        <v>12</v>
      </c>
      <c r="C82" s="56" t="s">
        <v>50</v>
      </c>
      <c r="D82" s="1"/>
      <c r="E82" s="157" t="s">
        <v>26</v>
      </c>
      <c r="F82" s="143">
        <f>SUM(F83:F87)-MIN(F83:F87)</f>
        <v>0</v>
      </c>
      <c r="G82" s="4">
        <f>F82</f>
        <v>0</v>
      </c>
      <c r="H82" s="102"/>
      <c r="I82" s="60"/>
      <c r="J82" s="59"/>
      <c r="K82" s="60"/>
      <c r="L82" s="103"/>
      <c r="M82" s="155"/>
      <c r="N82" s="63"/>
      <c r="O82" s="60"/>
      <c r="P82" s="100"/>
      <c r="Q82" s="60"/>
      <c r="R82" s="64"/>
      <c r="S82" s="60"/>
      <c r="T82" s="64"/>
      <c r="U82" s="60"/>
      <c r="V82" s="65"/>
      <c r="W82" s="66"/>
      <c r="X82" s="67"/>
    </row>
    <row r="83" spans="1:28" x14ac:dyDescent="0.2">
      <c r="A83" s="68"/>
      <c r="B83" s="69"/>
      <c r="C83" s="140"/>
      <c r="D83" s="70"/>
      <c r="F83" s="144">
        <f>I83+M83+O83+Q83+S83+U83</f>
        <v>0</v>
      </c>
      <c r="G83" s="71">
        <f>F82</f>
        <v>0</v>
      </c>
      <c r="H83" s="72"/>
      <c r="I83" s="43">
        <f>IF(AND(H83&gt;6.8, H83&lt;12.8),IF($B$5=1,ROUNDDOWN(46.0849*(12.76-H83)^1.81,0),ROUNDDOWN(46.0849*(13-H83)^1.81,)),0)</f>
        <v>0</v>
      </c>
      <c r="J83" s="73"/>
      <c r="K83" s="150" t="s">
        <v>19</v>
      </c>
      <c r="L83" s="74"/>
      <c r="M83" s="148">
        <f>X83</f>
        <v>0</v>
      </c>
      <c r="N83" s="75"/>
      <c r="O83" s="43">
        <f>IF( AND(N83&gt;75),ROUNDDOWN(1.84523*(N83-75)^1.348,0),0)</f>
        <v>0</v>
      </c>
      <c r="P83" s="76"/>
      <c r="Q83" s="43">
        <f>IF( AND(P83&gt;210),ROUNDDOWN(0.188807*(P83-210)^1.41,0),0)</f>
        <v>0</v>
      </c>
      <c r="R83" s="77"/>
      <c r="S83" s="43">
        <f>IF( AND(R83&gt;7.95),ROUNDDOWN(7.86*(R83-7.95)^1.1,0),0)</f>
        <v>0</v>
      </c>
      <c r="T83" s="77"/>
      <c r="U83" s="41">
        <f>IF( AND(T83&gt;1.5),ROUNDDOWN(56.0211*(T83-1.5)^1.05,0),0)</f>
        <v>0</v>
      </c>
      <c r="V83" s="65"/>
      <c r="W83" s="66">
        <f>J83*60+L83</f>
        <v>0</v>
      </c>
      <c r="X83" s="67">
        <f>IF(W83&gt;0,(INT(POWER(254-W83,1.88)*0.11193)),0)</f>
        <v>0</v>
      </c>
    </row>
    <row r="84" spans="1:28" x14ac:dyDescent="0.2">
      <c r="A84" s="78"/>
      <c r="B84" s="69"/>
      <c r="C84" s="141"/>
      <c r="D84" s="70"/>
      <c r="F84" s="144">
        <f>I84+M84+O84+Q84+S84+U84</f>
        <v>0</v>
      </c>
      <c r="G84" s="79">
        <f>F82</f>
        <v>0</v>
      </c>
      <c r="H84" s="80"/>
      <c r="I84" s="149">
        <f>IF(AND(H84&gt;6.8, H84&lt;12.8),IF($B$5=1,ROUNDDOWN(46.0849*(12.76-H84)^1.81,0),ROUNDDOWN(46.0849*(13-H84)^1.81,)),0)</f>
        <v>0</v>
      </c>
      <c r="J84" s="81"/>
      <c r="K84" s="156" t="s">
        <v>19</v>
      </c>
      <c r="L84" s="82"/>
      <c r="M84" s="151">
        <f>X84</f>
        <v>0</v>
      </c>
      <c r="N84" s="83"/>
      <c r="O84" s="149">
        <f>IF( AND(N84&gt;75),ROUNDDOWN(1.84523*(N84-75)^1.348,0),0)</f>
        <v>0</v>
      </c>
      <c r="P84" s="84"/>
      <c r="Q84" s="149">
        <f>IF( AND(P84&gt;210),ROUNDDOWN(0.188807*(P84-210)^1.41,0),0)</f>
        <v>0</v>
      </c>
      <c r="R84" s="85"/>
      <c r="S84" s="149">
        <f>IF( AND(R84&gt;7.95),ROUNDDOWN(7.86*(R84-7.95)^1.1,0),0)</f>
        <v>0</v>
      </c>
      <c r="T84" s="85"/>
      <c r="U84" s="152">
        <f>IF( AND(T84&gt;1.5),ROUNDDOWN(56.0211*(T84-1.5)^1.05,0),0)</f>
        <v>0</v>
      </c>
      <c r="V84" s="65"/>
      <c r="W84" s="66">
        <f>J84*60+L84</f>
        <v>0</v>
      </c>
      <c r="X84" s="67">
        <f>IF(W84&gt;0,(INT(POWER(254-W84,1.88)*0.11193)),0)</f>
        <v>0</v>
      </c>
    </row>
    <row r="85" spans="1:28" x14ac:dyDescent="0.2">
      <c r="A85" s="78"/>
      <c r="B85" s="69"/>
      <c r="C85" s="141"/>
      <c r="D85" s="70"/>
      <c r="F85" s="144">
        <f>I85+M85+O85+Q85+S85+U85</f>
        <v>0</v>
      </c>
      <c r="G85" s="79">
        <f>F82</f>
        <v>0</v>
      </c>
      <c r="H85" s="72"/>
      <c r="I85" s="43">
        <f>IF(AND(H85&gt;6.8, H85&lt;12.8),IF($B$5=1,ROUNDDOWN(46.0849*(12.76-H85)^1.81,0),ROUNDDOWN(46.0849*(13-H85)^1.81,)),0)</f>
        <v>0</v>
      </c>
      <c r="J85" s="73"/>
      <c r="K85" s="150" t="s">
        <v>19</v>
      </c>
      <c r="L85" s="74"/>
      <c r="M85" s="148">
        <f>X85</f>
        <v>0</v>
      </c>
      <c r="N85" s="75"/>
      <c r="O85" s="43">
        <f>IF( AND(N85&gt;75),ROUNDDOWN(1.84523*(N85-75)^1.348,0),0)</f>
        <v>0</v>
      </c>
      <c r="P85" s="76"/>
      <c r="Q85" s="43">
        <f>IF( AND(P85&gt;210),ROUNDDOWN(0.188807*(P85-210)^1.41,0),0)</f>
        <v>0</v>
      </c>
      <c r="R85" s="77"/>
      <c r="S85" s="43">
        <f>IF( AND(R85&gt;7.95),ROUNDDOWN(7.86*(R85-7.95)^1.1,0),0)</f>
        <v>0</v>
      </c>
      <c r="T85" s="77"/>
      <c r="U85" s="41">
        <f>IF( AND(T85&gt;1.5),ROUNDDOWN(56.0211*(T85-1.5)^1.05,0),0)</f>
        <v>0</v>
      </c>
      <c r="V85" s="65"/>
      <c r="W85" s="66">
        <f>J85*60+L85</f>
        <v>0</v>
      </c>
      <c r="X85" s="67">
        <f>IF(W85&gt;0,(INT(POWER(254-W85,1.88)*0.11193)),0)</f>
        <v>0</v>
      </c>
    </row>
    <row r="86" spans="1:28" x14ac:dyDescent="0.2">
      <c r="A86" s="78"/>
      <c r="B86" s="69"/>
      <c r="C86" s="141"/>
      <c r="D86" s="70"/>
      <c r="F86" s="144">
        <f>I86+M86+O86+Q86+S86+U86</f>
        <v>0</v>
      </c>
      <c r="G86" s="79">
        <f>F82</f>
        <v>0</v>
      </c>
      <c r="H86" s="80"/>
      <c r="I86" s="149">
        <f>IF(AND(H86&gt;6.8, H86&lt;12.8),IF($B$5=1,ROUNDDOWN(46.0849*(12.76-H86)^1.81,0),ROUNDDOWN(46.0849*(13-H86)^1.81,)),0)</f>
        <v>0</v>
      </c>
      <c r="J86" s="81"/>
      <c r="K86" s="156" t="s">
        <v>19</v>
      </c>
      <c r="L86" s="82"/>
      <c r="M86" s="151">
        <f>X86</f>
        <v>0</v>
      </c>
      <c r="N86" s="83"/>
      <c r="O86" s="149">
        <f>IF( AND(N86&gt;75),ROUNDDOWN(1.84523*(N86-75)^1.348,0),0)</f>
        <v>0</v>
      </c>
      <c r="P86" s="84"/>
      <c r="Q86" s="149">
        <f>IF( AND(P86&gt;210),ROUNDDOWN(0.188807*(P86-210)^1.41,0),0)</f>
        <v>0</v>
      </c>
      <c r="R86" s="85"/>
      <c r="S86" s="149">
        <f>IF( AND(R86&gt;7.95),ROUNDDOWN(7.86*(R86-7.95)^1.1,0),0)</f>
        <v>0</v>
      </c>
      <c r="T86" s="85"/>
      <c r="U86" s="152">
        <f>IF( AND(T86&gt;1.5),ROUNDDOWN(56.0211*(T86-1.5)^1.05,0),0)</f>
        <v>0</v>
      </c>
      <c r="V86" s="65"/>
      <c r="W86" s="66">
        <f>J86*60+L86</f>
        <v>0</v>
      </c>
      <c r="X86" s="67">
        <f>IF(W86&gt;0,(INT(POWER(254-W86,1.88)*0.11193)),0)</f>
        <v>0</v>
      </c>
    </row>
    <row r="87" spans="1:28" ht="13.5" thickBot="1" x14ac:dyDescent="0.25">
      <c r="A87" s="86"/>
      <c r="B87" s="87"/>
      <c r="C87" s="142"/>
      <c r="D87" s="88"/>
      <c r="E87" s="44"/>
      <c r="F87" s="144">
        <f>I87+M87+O87+Q87+S87+U87</f>
        <v>0</v>
      </c>
      <c r="G87" s="89">
        <f>F82</f>
        <v>0</v>
      </c>
      <c r="H87" s="90"/>
      <c r="I87" s="44">
        <f>IF(AND(H87&gt;6.8, H87&lt;12.8),IF($B$5=1,ROUNDDOWN(46.0849*(12.76-H87)^1.81,0),ROUNDDOWN(46.0849*(13-H87)^1.81,)),0)</f>
        <v>0</v>
      </c>
      <c r="J87" s="91"/>
      <c r="K87" s="153" t="s">
        <v>19</v>
      </c>
      <c r="L87" s="92"/>
      <c r="M87" s="154">
        <f>X87</f>
        <v>0</v>
      </c>
      <c r="N87" s="93"/>
      <c r="O87" s="44">
        <f>IF( AND(N87&gt;75),ROUNDDOWN(1.84523*(N87-75)^1.348,0),0)</f>
        <v>0</v>
      </c>
      <c r="P87" s="94"/>
      <c r="Q87" s="44">
        <f>IF( AND(P87&gt;210),ROUNDDOWN(0.188807*(P87-210)^1.41,0),0)</f>
        <v>0</v>
      </c>
      <c r="R87" s="95"/>
      <c r="S87" s="44">
        <f>IF( AND(R87&gt;7.95),ROUNDDOWN(7.86*(R87-7.95)^1.1,0),0)</f>
        <v>0</v>
      </c>
      <c r="T87" s="95"/>
      <c r="U87" s="44">
        <f>IF( AND(T87&gt;1.5),ROUNDDOWN(56.0211*(T87-1.5)^1.05,0),0)</f>
        <v>0</v>
      </c>
      <c r="V87" s="65"/>
      <c r="W87" s="66">
        <f>J87*60+L87</f>
        <v>0</v>
      </c>
      <c r="X87" s="67">
        <f>IF(W87&gt;0,(INT(POWER(254-W87,1.88)*0.11193)),0)</f>
        <v>0</v>
      </c>
    </row>
    <row r="88" spans="1:28" ht="13.5" thickBot="1" x14ac:dyDescent="0.25">
      <c r="F88" s="145"/>
      <c r="W88" s="41"/>
      <c r="X88" s="41"/>
      <c r="Y88" s="162" t="s">
        <v>35</v>
      </c>
      <c r="Z88" s="163"/>
      <c r="AA88" s="162"/>
      <c r="AB88" s="162"/>
    </row>
    <row r="89" spans="1:28" ht="13.5" thickBot="1" x14ac:dyDescent="0.25">
      <c r="A89" s="54"/>
      <c r="B89" s="55">
        <v>13</v>
      </c>
      <c r="C89" s="56" t="s">
        <v>43</v>
      </c>
      <c r="D89" s="1"/>
      <c r="E89" s="157" t="s">
        <v>26</v>
      </c>
      <c r="F89" s="143">
        <f>SUM(F90:F94)-MIN(F90:F94)</f>
        <v>0</v>
      </c>
      <c r="G89" s="4">
        <f>F89</f>
        <v>0</v>
      </c>
      <c r="H89" s="102"/>
      <c r="I89" s="60"/>
      <c r="J89" s="59"/>
      <c r="K89" s="60"/>
      <c r="L89" s="103"/>
      <c r="M89" s="155"/>
      <c r="N89" s="63"/>
      <c r="O89" s="60"/>
      <c r="P89" s="100"/>
      <c r="Q89" s="60"/>
      <c r="R89" s="64"/>
      <c r="S89" s="60"/>
      <c r="T89" s="64"/>
      <c r="U89" s="60"/>
      <c r="V89" s="65"/>
      <c r="W89" s="66"/>
      <c r="X89" s="67"/>
      <c r="Y89" s="162"/>
      <c r="Z89" s="162"/>
      <c r="AA89" s="162"/>
      <c r="AB89" s="162"/>
    </row>
    <row r="90" spans="1:28" x14ac:dyDescent="0.2">
      <c r="A90" s="68"/>
      <c r="B90" s="69"/>
      <c r="C90" s="140"/>
      <c r="D90" s="70"/>
      <c r="F90" s="144">
        <f>I90+M90+O90+Q90+S90+U90</f>
        <v>0</v>
      </c>
      <c r="G90" s="71">
        <f>F89</f>
        <v>0</v>
      </c>
      <c r="H90" s="72"/>
      <c r="I90" s="43">
        <f>IF(AND(H90&gt;6.8, H90&lt;12.8),IF($B$5=1,ROUNDDOWN(46.0849*(12.76-H90)^1.81,0),ROUNDDOWN(46.0849*(13-H90)^1.81,)),0)</f>
        <v>0</v>
      </c>
      <c r="J90" s="73"/>
      <c r="K90" s="150" t="s">
        <v>19</v>
      </c>
      <c r="L90" s="74"/>
      <c r="M90" s="148">
        <f>X90</f>
        <v>0</v>
      </c>
      <c r="N90" s="75"/>
      <c r="O90" s="43">
        <f>IF( AND(N90&gt;75),ROUNDDOWN(1.84523*(N90-75)^1.348,0),0)</f>
        <v>0</v>
      </c>
      <c r="P90" s="76"/>
      <c r="Q90" s="43">
        <f>IF( AND(P90&gt;210),ROUNDDOWN(0.188807*(P90-210)^1.41,0),0)</f>
        <v>0</v>
      </c>
      <c r="R90" s="77"/>
      <c r="S90" s="43">
        <f>IF( AND(R90&gt;7.95),ROUNDDOWN(7.86*(R90-7.95)^1.1,0),0)</f>
        <v>0</v>
      </c>
      <c r="T90" s="77"/>
      <c r="U90" s="41">
        <f>IF( AND(T90&gt;1.5),ROUNDDOWN(56.0211*(T90-1.5)^1.05,0),0)</f>
        <v>0</v>
      </c>
      <c r="V90" s="65"/>
      <c r="W90" s="66">
        <f>J90*60+L90</f>
        <v>0</v>
      </c>
      <c r="X90" s="67">
        <f>IF(W90&gt;0,(INT(POWER(254-W90,1.88)*0.11193)),0)</f>
        <v>0</v>
      </c>
      <c r="Y90" s="162" t="s">
        <v>37</v>
      </c>
      <c r="Z90" s="162"/>
      <c r="AA90" s="162"/>
      <c r="AB90" s="162"/>
    </row>
    <row r="91" spans="1:28" x14ac:dyDescent="0.2">
      <c r="A91" s="78"/>
      <c r="B91" s="69"/>
      <c r="C91" s="141"/>
      <c r="D91" s="70"/>
      <c r="F91" s="144">
        <f>I91+M91+O91+Q91+S91+U91</f>
        <v>0</v>
      </c>
      <c r="G91" s="79">
        <f>F89</f>
        <v>0</v>
      </c>
      <c r="H91" s="80"/>
      <c r="I91" s="149">
        <f>IF(AND(H91&gt;6.8, H91&lt;12.8),IF($B$5=1,ROUNDDOWN(46.0849*(12.76-H91)^1.81,0),ROUNDDOWN(46.0849*(13-H91)^1.81,)),0)</f>
        <v>0</v>
      </c>
      <c r="J91" s="81"/>
      <c r="K91" s="156" t="s">
        <v>19</v>
      </c>
      <c r="L91" s="82"/>
      <c r="M91" s="151">
        <f>X91</f>
        <v>0</v>
      </c>
      <c r="N91" s="83"/>
      <c r="O91" s="149">
        <f>IF( AND(N91&gt;75),ROUNDDOWN(1.84523*(N91-75)^1.348,0),0)</f>
        <v>0</v>
      </c>
      <c r="P91" s="84"/>
      <c r="Q91" s="149">
        <f>IF( AND(P91&gt;210),ROUNDDOWN(0.188807*(P91-210)^1.41,0),0)</f>
        <v>0</v>
      </c>
      <c r="R91" s="85"/>
      <c r="S91" s="149">
        <f>IF( AND(R91&gt;7.95),ROUNDDOWN(7.86*(R91-7.95)^1.1,0),0)</f>
        <v>0</v>
      </c>
      <c r="T91" s="85"/>
      <c r="U91" s="152">
        <f>IF( AND(T91&gt;1.5),ROUNDDOWN(56.0211*(T91-1.5)^1.05,0),0)</f>
        <v>0</v>
      </c>
      <c r="V91" s="65"/>
      <c r="W91" s="66">
        <f>J91*60+L91</f>
        <v>0</v>
      </c>
      <c r="X91" s="67">
        <f>IF(W91&gt;0,(INT(POWER(254-W91,1.88)*0.11193)),0)</f>
        <v>0</v>
      </c>
      <c r="Y91" s="162"/>
      <c r="Z91" s="162"/>
      <c r="AA91" s="162"/>
      <c r="AB91" s="162"/>
    </row>
    <row r="92" spans="1:28" x14ac:dyDescent="0.2">
      <c r="A92" s="78"/>
      <c r="B92" s="69"/>
      <c r="C92" s="141"/>
      <c r="D92" s="70"/>
      <c r="F92" s="144">
        <f>I92+M92+O92+Q92+S92+U92</f>
        <v>0</v>
      </c>
      <c r="G92" s="79">
        <f>F89</f>
        <v>0</v>
      </c>
      <c r="H92" s="72"/>
      <c r="I92" s="43">
        <f>IF(AND(H92&gt;6.8, H92&lt;12.8),IF($B$5=1,ROUNDDOWN(46.0849*(12.76-H92)^1.81,0),ROUNDDOWN(46.0849*(13-H92)^1.81,)),0)</f>
        <v>0</v>
      </c>
      <c r="J92" s="73"/>
      <c r="K92" s="150" t="s">
        <v>19</v>
      </c>
      <c r="L92" s="74"/>
      <c r="M92" s="148">
        <f>X92</f>
        <v>0</v>
      </c>
      <c r="N92" s="75"/>
      <c r="O92" s="43">
        <f>IF( AND(N92&gt;75),ROUNDDOWN(1.84523*(N92-75)^1.348,0),0)</f>
        <v>0</v>
      </c>
      <c r="P92" s="76"/>
      <c r="Q92" s="43">
        <f>IF( AND(P92&gt;210),ROUNDDOWN(0.188807*(P92-210)^1.41,0),0)</f>
        <v>0</v>
      </c>
      <c r="R92" s="77"/>
      <c r="S92" s="43">
        <f>IF( AND(R92&gt;7.95),ROUNDDOWN(7.86*(R92-7.95)^1.1,0),0)</f>
        <v>0</v>
      </c>
      <c r="T92" s="77"/>
      <c r="U92" s="41">
        <f>IF( AND(T92&gt;1.5),ROUNDDOWN(56.0211*(T92-1.5)^1.05,0),0)</f>
        <v>0</v>
      </c>
      <c r="V92" s="65"/>
      <c r="W92" s="66">
        <f>J92*60+L92</f>
        <v>0</v>
      </c>
      <c r="X92" s="67">
        <f>IF(W92&gt;0,(INT(POWER(254-W92,1.88)*0.11193)),0)</f>
        <v>0</v>
      </c>
      <c r="Y92" s="162" t="s">
        <v>36</v>
      </c>
      <c r="Z92" s="162"/>
      <c r="AA92" s="162"/>
      <c r="AB92" s="162"/>
    </row>
    <row r="93" spans="1:28" x14ac:dyDescent="0.2">
      <c r="A93" s="78"/>
      <c r="B93" s="69"/>
      <c r="C93" s="141"/>
      <c r="D93" s="70"/>
      <c r="F93" s="144">
        <f>I93+M93+O93+Q93+S93+U93</f>
        <v>0</v>
      </c>
      <c r="G93" s="79">
        <f>F89</f>
        <v>0</v>
      </c>
      <c r="H93" s="80"/>
      <c r="I93" s="149">
        <f>IF(AND(H93&gt;6.8, H93&lt;12.8),IF($B$5=1,ROUNDDOWN(46.0849*(12.76-H93)^1.81,0),ROUNDDOWN(46.0849*(13-H93)^1.81,)),0)</f>
        <v>0</v>
      </c>
      <c r="J93" s="81"/>
      <c r="K93" s="156" t="s">
        <v>19</v>
      </c>
      <c r="L93" s="82"/>
      <c r="M93" s="151">
        <f>X93</f>
        <v>0</v>
      </c>
      <c r="N93" s="83"/>
      <c r="O93" s="149">
        <f>IF( AND(N93&gt;75),ROUNDDOWN(1.84523*(N93-75)^1.348,0),0)</f>
        <v>0</v>
      </c>
      <c r="P93" s="84"/>
      <c r="Q93" s="149">
        <f>IF( AND(P93&gt;210),ROUNDDOWN(0.188807*(P93-210)^1.41,0),0)</f>
        <v>0</v>
      </c>
      <c r="R93" s="85"/>
      <c r="S93" s="149">
        <f>IF( AND(R93&gt;7.95),ROUNDDOWN(7.86*(R93-7.95)^1.1,0),0)</f>
        <v>0</v>
      </c>
      <c r="T93" s="85"/>
      <c r="U93" s="152">
        <f>IF( AND(T93&gt;1.5),ROUNDDOWN(56.0211*(T93-1.5)^1.05,0),0)</f>
        <v>0</v>
      </c>
      <c r="V93" s="65"/>
      <c r="W93" s="66">
        <f>J93*60+L93</f>
        <v>0</v>
      </c>
      <c r="X93" s="67">
        <f>IF(W93&gt;0,(INT(POWER(254-W93,1.88)*0.11193)),0)</f>
        <v>0</v>
      </c>
    </row>
    <row r="94" spans="1:28" ht="13.5" thickBot="1" x14ac:dyDescent="0.25">
      <c r="A94" s="86"/>
      <c r="B94" s="87"/>
      <c r="C94" s="142"/>
      <c r="D94" s="88"/>
      <c r="E94" s="44"/>
      <c r="F94" s="144">
        <f>I94+M94+O94+Q94+S94+U94</f>
        <v>0</v>
      </c>
      <c r="G94" s="89">
        <f>F89</f>
        <v>0</v>
      </c>
      <c r="H94" s="90"/>
      <c r="I94" s="44">
        <f>IF(AND(H94&gt;6.8, H94&lt;12.8),IF($B$5=1,ROUNDDOWN(46.0849*(12.76-H94)^1.81,0),ROUNDDOWN(46.0849*(13-H94)^1.81,)),0)</f>
        <v>0</v>
      </c>
      <c r="J94" s="91"/>
      <c r="K94" s="153" t="s">
        <v>19</v>
      </c>
      <c r="L94" s="92"/>
      <c r="M94" s="154">
        <f>X94</f>
        <v>0</v>
      </c>
      <c r="N94" s="93"/>
      <c r="O94" s="44">
        <f>IF( AND(N94&gt;75),ROUNDDOWN(1.84523*(N94-75)^1.348,0),0)</f>
        <v>0</v>
      </c>
      <c r="P94" s="94"/>
      <c r="Q94" s="44">
        <f>IF( AND(P94&gt;210),ROUNDDOWN(0.188807*(P94-210)^1.41,0),0)</f>
        <v>0</v>
      </c>
      <c r="R94" s="95"/>
      <c r="S94" s="44">
        <f>IF( AND(R94&gt;7.95),ROUNDDOWN(7.86*(R94-7.95)^1.1,0),0)</f>
        <v>0</v>
      </c>
      <c r="T94" s="95"/>
      <c r="U94" s="44">
        <f>IF( AND(T94&gt;1.5),ROUNDDOWN(56.0211*(T94-1.5)^1.05,0),0)</f>
        <v>0</v>
      </c>
      <c r="V94" s="65"/>
      <c r="W94" s="66">
        <f>J94*60+L94</f>
        <v>0</v>
      </c>
      <c r="X94" s="67">
        <f>IF(W94&gt;0,(INT(POWER(254-W94,1.88)*0.11193)),0)</f>
        <v>0</v>
      </c>
    </row>
    <row r="95" spans="1:28" ht="13.5" thickBot="1" x14ac:dyDescent="0.25">
      <c r="F95" s="145"/>
      <c r="W95" s="41"/>
      <c r="X95" s="41"/>
    </row>
    <row r="96" spans="1:28" ht="13.5" thickBot="1" x14ac:dyDescent="0.25">
      <c r="A96" s="54"/>
      <c r="B96" s="55">
        <v>14</v>
      </c>
      <c r="C96" s="56" t="s">
        <v>42</v>
      </c>
      <c r="D96" s="1"/>
      <c r="E96" s="157" t="s">
        <v>26</v>
      </c>
      <c r="F96" s="143">
        <f>SUM(F97:F101)-MIN(F97:F101)</f>
        <v>0</v>
      </c>
      <c r="G96" s="4">
        <f>F96</f>
        <v>0</v>
      </c>
      <c r="H96" s="102"/>
      <c r="I96" s="60"/>
      <c r="J96" s="59"/>
      <c r="K96" s="60"/>
      <c r="L96" s="103"/>
      <c r="M96" s="155"/>
      <c r="N96" s="63"/>
      <c r="O96" s="60"/>
      <c r="P96" s="100"/>
      <c r="Q96" s="60"/>
      <c r="R96" s="64"/>
      <c r="S96" s="60"/>
      <c r="T96" s="64"/>
      <c r="U96" s="60"/>
      <c r="V96" s="65"/>
      <c r="W96" s="66"/>
      <c r="X96" s="67"/>
    </row>
    <row r="97" spans="1:24" x14ac:dyDescent="0.2">
      <c r="A97" s="68"/>
      <c r="B97" s="69"/>
      <c r="C97" s="140"/>
      <c r="D97" s="70"/>
      <c r="F97" s="144">
        <f>I97+M97+O97+Q97+S97+U97</f>
        <v>0</v>
      </c>
      <c r="G97" s="71">
        <f>F96</f>
        <v>0</v>
      </c>
      <c r="H97" s="72"/>
      <c r="I97" s="43">
        <f>IF(AND(H97&gt;6.8, H97&lt;12.8),IF($B$5=1,ROUNDDOWN(46.0849*(12.76-H97)^1.81,0),ROUNDDOWN(46.0849*(13-H97)^1.81,)),0)</f>
        <v>0</v>
      </c>
      <c r="J97" s="73"/>
      <c r="K97" s="150" t="s">
        <v>19</v>
      </c>
      <c r="L97" s="74"/>
      <c r="M97" s="148">
        <f>X97</f>
        <v>0</v>
      </c>
      <c r="N97" s="75"/>
      <c r="O97" s="43">
        <f>IF( AND(N97&gt;75),ROUNDDOWN(1.84523*(N97-75)^1.348,0),0)</f>
        <v>0</v>
      </c>
      <c r="P97" s="76"/>
      <c r="Q97" s="43">
        <f>IF( AND(P97&gt;210),ROUNDDOWN(0.188807*(P97-210)^1.41,0),0)</f>
        <v>0</v>
      </c>
      <c r="R97" s="77"/>
      <c r="S97" s="43">
        <f>IF( AND(R97&gt;7.95),ROUNDDOWN(7.86*(R97-7.95)^1.1,0),0)</f>
        <v>0</v>
      </c>
      <c r="T97" s="77"/>
      <c r="U97" s="41">
        <f>IF( AND(T97&gt;1.5),ROUNDDOWN(56.0211*(T97-1.5)^1.05,0),0)</f>
        <v>0</v>
      </c>
      <c r="V97" s="65"/>
      <c r="W97" s="66">
        <f>J97*60+L97</f>
        <v>0</v>
      </c>
      <c r="X97" s="67">
        <f>IF(W97&gt;0,(INT(POWER(254-W97,1.88)*0.11193)),0)</f>
        <v>0</v>
      </c>
    </row>
    <row r="98" spans="1:24" x14ac:dyDescent="0.2">
      <c r="A98" s="78"/>
      <c r="B98" s="69"/>
      <c r="C98" s="141"/>
      <c r="D98" s="70"/>
      <c r="F98" s="144">
        <f>I98+M98+O98+Q98+S98+U98</f>
        <v>0</v>
      </c>
      <c r="G98" s="79">
        <f>F96</f>
        <v>0</v>
      </c>
      <c r="H98" s="80"/>
      <c r="I98" s="149">
        <f>IF(AND(H98&gt;6.8, H98&lt;12.8),IF($B$5=1,ROUNDDOWN(46.0849*(12.76-H98)^1.81,0),ROUNDDOWN(46.0849*(13-H98)^1.81,)),0)</f>
        <v>0</v>
      </c>
      <c r="J98" s="81"/>
      <c r="K98" s="156" t="s">
        <v>19</v>
      </c>
      <c r="L98" s="82"/>
      <c r="M98" s="151">
        <f>X98</f>
        <v>0</v>
      </c>
      <c r="N98" s="83"/>
      <c r="O98" s="149">
        <f>IF( AND(N98&gt;75),ROUNDDOWN(1.84523*(N98-75)^1.348,0),0)</f>
        <v>0</v>
      </c>
      <c r="P98" s="84"/>
      <c r="Q98" s="149">
        <f>IF( AND(P98&gt;210),ROUNDDOWN(0.188807*(P98-210)^1.41,0),0)</f>
        <v>0</v>
      </c>
      <c r="R98" s="85"/>
      <c r="S98" s="149">
        <f>IF( AND(R98&gt;7.95),ROUNDDOWN(7.86*(R98-7.95)^1.1,0),0)</f>
        <v>0</v>
      </c>
      <c r="T98" s="85"/>
      <c r="U98" s="152">
        <f>IF( AND(T98&gt;1.5),ROUNDDOWN(56.0211*(T98-1.5)^1.05,0),0)</f>
        <v>0</v>
      </c>
      <c r="V98" s="65"/>
      <c r="W98" s="66">
        <f>J98*60+L98</f>
        <v>0</v>
      </c>
      <c r="X98" s="67">
        <f>IF(W98&gt;0,(INT(POWER(254-W98,1.88)*0.11193)),0)</f>
        <v>0</v>
      </c>
    </row>
    <row r="99" spans="1:24" x14ac:dyDescent="0.2">
      <c r="A99" s="78"/>
      <c r="B99" s="69"/>
      <c r="C99" s="141"/>
      <c r="D99" s="70"/>
      <c r="F99" s="144">
        <f>I99+M99+O99+Q99+S99+U99</f>
        <v>0</v>
      </c>
      <c r="G99" s="79">
        <f>F96</f>
        <v>0</v>
      </c>
      <c r="H99" s="72"/>
      <c r="I99" s="43">
        <f>IF(AND(H99&gt;6.8, H99&lt;12.8),IF($B$5=1,ROUNDDOWN(46.0849*(12.76-H99)^1.81,0),ROUNDDOWN(46.0849*(13-H99)^1.81,)),0)</f>
        <v>0</v>
      </c>
      <c r="J99" s="73"/>
      <c r="K99" s="150" t="s">
        <v>19</v>
      </c>
      <c r="L99" s="74"/>
      <c r="M99" s="148">
        <f>X99</f>
        <v>0</v>
      </c>
      <c r="N99" s="75"/>
      <c r="O99" s="43">
        <f>IF( AND(N99&gt;75),ROUNDDOWN(1.84523*(N99-75)^1.348,0),0)</f>
        <v>0</v>
      </c>
      <c r="P99" s="76"/>
      <c r="Q99" s="43">
        <f>IF( AND(P99&gt;210),ROUNDDOWN(0.188807*(P99-210)^1.41,0),0)</f>
        <v>0</v>
      </c>
      <c r="R99" s="77"/>
      <c r="S99" s="43">
        <f>IF( AND(R99&gt;7.95),ROUNDDOWN(7.86*(R99-7.95)^1.1,0),0)</f>
        <v>0</v>
      </c>
      <c r="T99" s="77"/>
      <c r="U99" s="41">
        <f>IF( AND(T99&gt;1.5),ROUNDDOWN(56.0211*(T99-1.5)^1.05,0),0)</f>
        <v>0</v>
      </c>
      <c r="V99" s="65"/>
      <c r="W99" s="66">
        <f>J99*60+L99</f>
        <v>0</v>
      </c>
      <c r="X99" s="67">
        <f>IF(W99&gt;0,(INT(POWER(254-W99,1.88)*0.11193)),0)</f>
        <v>0</v>
      </c>
    </row>
    <row r="100" spans="1:24" x14ac:dyDescent="0.2">
      <c r="A100" s="78"/>
      <c r="B100" s="69"/>
      <c r="C100" s="141"/>
      <c r="D100" s="70"/>
      <c r="F100" s="144">
        <f>I100+M100+O100+Q100+S100+U100</f>
        <v>0</v>
      </c>
      <c r="G100" s="79">
        <f>F96</f>
        <v>0</v>
      </c>
      <c r="H100" s="80"/>
      <c r="I100" s="149">
        <f>IF(AND(H100&gt;6.8, H100&lt;12.8),IF($B$5=1,ROUNDDOWN(46.0849*(12.76-H100)^1.81,0),ROUNDDOWN(46.0849*(13-H100)^1.81,)),0)</f>
        <v>0</v>
      </c>
      <c r="J100" s="81"/>
      <c r="K100" s="156" t="s">
        <v>19</v>
      </c>
      <c r="L100" s="82"/>
      <c r="M100" s="151">
        <f>X100</f>
        <v>0</v>
      </c>
      <c r="N100" s="83"/>
      <c r="O100" s="149">
        <f>IF( AND(N100&gt;75),ROUNDDOWN(1.84523*(N100-75)^1.348,0),0)</f>
        <v>0</v>
      </c>
      <c r="P100" s="84"/>
      <c r="Q100" s="149">
        <f>IF( AND(P100&gt;210),ROUNDDOWN(0.188807*(P100-210)^1.41,0),0)</f>
        <v>0</v>
      </c>
      <c r="R100" s="85"/>
      <c r="S100" s="149">
        <f>IF( AND(R100&gt;7.95),ROUNDDOWN(7.86*(R100-7.95)^1.1,0),0)</f>
        <v>0</v>
      </c>
      <c r="T100" s="85"/>
      <c r="U100" s="152">
        <f>IF( AND(T100&gt;1.5),ROUNDDOWN(56.0211*(T100-1.5)^1.05,0),0)</f>
        <v>0</v>
      </c>
      <c r="V100" s="65"/>
      <c r="W100" s="66">
        <f>J100*60+L100</f>
        <v>0</v>
      </c>
      <c r="X100" s="67">
        <f>IF(W100&gt;0,(INT(POWER(254-W100,1.88)*0.11193)),0)</f>
        <v>0</v>
      </c>
    </row>
    <row r="101" spans="1:24" ht="13.5" thickBot="1" x14ac:dyDescent="0.25">
      <c r="A101" s="86"/>
      <c r="B101" s="87"/>
      <c r="C101" s="142"/>
      <c r="D101" s="88"/>
      <c r="E101" s="44"/>
      <c r="F101" s="144">
        <f>I101+M101+O101+Q101+S101+U101</f>
        <v>0</v>
      </c>
      <c r="G101" s="89">
        <f>F96</f>
        <v>0</v>
      </c>
      <c r="H101" s="90"/>
      <c r="I101" s="44">
        <f>IF(AND(H101&gt;6.8, H101&lt;12.8),IF($B$5=1,ROUNDDOWN(46.0849*(12.76-H101)^1.81,0),ROUNDDOWN(46.0849*(13-H101)^1.81,)),0)</f>
        <v>0</v>
      </c>
      <c r="J101" s="91"/>
      <c r="K101" s="153" t="s">
        <v>19</v>
      </c>
      <c r="L101" s="92"/>
      <c r="M101" s="154">
        <f>X101</f>
        <v>0</v>
      </c>
      <c r="N101" s="93"/>
      <c r="O101" s="44">
        <f>IF( AND(N101&gt;75),ROUNDDOWN(1.84523*(N101-75)^1.348,0),0)</f>
        <v>0</v>
      </c>
      <c r="P101" s="94"/>
      <c r="Q101" s="44">
        <f>IF( AND(P101&gt;210),ROUNDDOWN(0.188807*(P101-210)^1.41,0),0)</f>
        <v>0</v>
      </c>
      <c r="R101" s="95"/>
      <c r="S101" s="44">
        <f>IF( AND(R101&gt;7.95),ROUNDDOWN(7.86*(R101-7.95)^1.1,0),0)</f>
        <v>0</v>
      </c>
      <c r="T101" s="95"/>
      <c r="U101" s="44">
        <f>IF( AND(T101&gt;1.5),ROUNDDOWN(56.0211*(T101-1.5)^1.05,0),0)</f>
        <v>0</v>
      </c>
      <c r="V101" s="65"/>
      <c r="W101" s="66">
        <f>J101*60+L101</f>
        <v>0</v>
      </c>
      <c r="X101" s="67">
        <f>IF(W101&gt;0,(INT(POWER(254-W101,1.88)*0.11193)),0)</f>
        <v>0</v>
      </c>
    </row>
    <row r="102" spans="1:24" ht="13.5" thickBot="1" x14ac:dyDescent="0.25">
      <c r="F102" s="145"/>
      <c r="W102" s="41"/>
      <c r="X102" s="41"/>
    </row>
    <row r="103" spans="1:24" ht="13.5" thickBot="1" x14ac:dyDescent="0.25">
      <c r="A103" s="54"/>
      <c r="B103" s="55">
        <v>15</v>
      </c>
      <c r="C103" s="56" t="s">
        <v>41</v>
      </c>
      <c r="D103" s="1"/>
      <c r="E103" s="157" t="s">
        <v>26</v>
      </c>
      <c r="F103" s="143">
        <f>SUM(F104:F108)-MIN(F104:F108)</f>
        <v>0</v>
      </c>
      <c r="G103" s="4">
        <f>F103</f>
        <v>0</v>
      </c>
      <c r="H103" s="102"/>
      <c r="I103" s="60"/>
      <c r="J103" s="59"/>
      <c r="K103" s="60"/>
      <c r="L103" s="103"/>
      <c r="M103" s="155"/>
      <c r="N103" s="63"/>
      <c r="O103" s="60"/>
      <c r="P103" s="100"/>
      <c r="Q103" s="60"/>
      <c r="R103" s="64"/>
      <c r="S103" s="60"/>
      <c r="T103" s="64"/>
      <c r="U103" s="60"/>
      <c r="V103" s="65"/>
      <c r="W103" s="66"/>
      <c r="X103" s="67"/>
    </row>
    <row r="104" spans="1:24" x14ac:dyDescent="0.2">
      <c r="A104" s="68"/>
      <c r="B104" s="69"/>
      <c r="C104" s="140"/>
      <c r="D104" s="70"/>
      <c r="F104" s="144">
        <f>I104+M104+O104+Q104+S104+U104</f>
        <v>0</v>
      </c>
      <c r="G104" s="71">
        <f>F103</f>
        <v>0</v>
      </c>
      <c r="H104" s="72"/>
      <c r="I104" s="43">
        <f>IF(AND(H104&gt;6.8, H104&lt;12.8),IF($B$5=1,ROUNDDOWN(46.0849*(12.76-H104)^1.81,0),ROUNDDOWN(46.0849*(13-H104)^1.81,)),0)</f>
        <v>0</v>
      </c>
      <c r="J104" s="73"/>
      <c r="K104" s="150" t="s">
        <v>19</v>
      </c>
      <c r="L104" s="74"/>
      <c r="M104" s="148">
        <f>X104</f>
        <v>0</v>
      </c>
      <c r="N104" s="75"/>
      <c r="O104" s="43">
        <f>IF( AND(N104&gt;75),ROUNDDOWN(1.84523*(N104-75)^1.348,0),0)</f>
        <v>0</v>
      </c>
      <c r="P104" s="76"/>
      <c r="Q104" s="43">
        <f>IF( AND(P104&gt;210),ROUNDDOWN(0.188807*(P104-210)^1.41,0),0)</f>
        <v>0</v>
      </c>
      <c r="R104" s="77"/>
      <c r="S104" s="43">
        <f>IF( AND(R104&gt;7.95),ROUNDDOWN(7.86*(R104-7.95)^1.1,0),0)</f>
        <v>0</v>
      </c>
      <c r="T104" s="77"/>
      <c r="U104" s="41">
        <f>IF( AND(T104&gt;1.5),ROUNDDOWN(56.0211*(T104-1.5)^1.05,0),0)</f>
        <v>0</v>
      </c>
      <c r="V104" s="65"/>
      <c r="W104" s="66">
        <f>J104*60+L104</f>
        <v>0</v>
      </c>
      <c r="X104" s="67">
        <f>IF(W104&gt;0,(INT(POWER(254-W104,1.88)*0.11193)),0)</f>
        <v>0</v>
      </c>
    </row>
    <row r="105" spans="1:24" x14ac:dyDescent="0.2">
      <c r="A105" s="78"/>
      <c r="B105" s="69"/>
      <c r="C105" s="141"/>
      <c r="D105" s="70"/>
      <c r="F105" s="144">
        <f>I105+M105+O105+Q105+S105+U105</f>
        <v>0</v>
      </c>
      <c r="G105" s="79">
        <f>F103</f>
        <v>0</v>
      </c>
      <c r="H105" s="80"/>
      <c r="I105" s="149">
        <f>IF(AND(H105&gt;6.8, H105&lt;12.8),IF($B$5=1,ROUNDDOWN(46.0849*(12.76-H105)^1.81,0),ROUNDDOWN(46.0849*(13-H105)^1.81,)),0)</f>
        <v>0</v>
      </c>
      <c r="J105" s="81"/>
      <c r="K105" s="156" t="s">
        <v>19</v>
      </c>
      <c r="L105" s="82"/>
      <c r="M105" s="151">
        <f>X105</f>
        <v>0</v>
      </c>
      <c r="N105" s="83"/>
      <c r="O105" s="149">
        <f>IF( AND(N105&gt;75),ROUNDDOWN(1.84523*(N105-75)^1.348,0),0)</f>
        <v>0</v>
      </c>
      <c r="P105" s="84"/>
      <c r="Q105" s="149">
        <f>IF( AND(P105&gt;210),ROUNDDOWN(0.188807*(P105-210)^1.41,0),0)</f>
        <v>0</v>
      </c>
      <c r="R105" s="85"/>
      <c r="S105" s="149">
        <f>IF( AND(R105&gt;7.95),ROUNDDOWN(7.86*(R105-7.95)^1.1,0),0)</f>
        <v>0</v>
      </c>
      <c r="T105" s="85"/>
      <c r="U105" s="152">
        <f>IF( AND(T105&gt;1.5),ROUNDDOWN(56.0211*(T105-1.5)^1.05,0),0)</f>
        <v>0</v>
      </c>
      <c r="V105" s="65"/>
      <c r="W105" s="66">
        <f>J105*60+L105</f>
        <v>0</v>
      </c>
      <c r="X105" s="67">
        <f>IF(W105&gt;0,(INT(POWER(254-W105,1.88)*0.11193)),0)</f>
        <v>0</v>
      </c>
    </row>
    <row r="106" spans="1:24" x14ac:dyDescent="0.2">
      <c r="A106" s="78"/>
      <c r="B106" s="69"/>
      <c r="C106" s="141"/>
      <c r="D106" s="70"/>
      <c r="F106" s="144">
        <f>I106+M106+O106+Q106+S106+U106</f>
        <v>0</v>
      </c>
      <c r="G106" s="79">
        <f>F103</f>
        <v>0</v>
      </c>
      <c r="H106" s="72"/>
      <c r="I106" s="43">
        <f>IF(AND(H106&gt;6.8, H106&lt;12.8),IF($B$5=1,ROUNDDOWN(46.0849*(12.76-H106)^1.81,0),ROUNDDOWN(46.0849*(13-H106)^1.81,)),0)</f>
        <v>0</v>
      </c>
      <c r="J106" s="73"/>
      <c r="K106" s="150" t="s">
        <v>19</v>
      </c>
      <c r="L106" s="74"/>
      <c r="M106" s="148">
        <f>X106</f>
        <v>0</v>
      </c>
      <c r="N106" s="75"/>
      <c r="O106" s="43">
        <f>IF( AND(N106&gt;75),ROUNDDOWN(1.84523*(N106-75)^1.348,0),0)</f>
        <v>0</v>
      </c>
      <c r="P106" s="76"/>
      <c r="Q106" s="43">
        <f>IF( AND(P106&gt;210),ROUNDDOWN(0.188807*(P106-210)^1.41,0),0)</f>
        <v>0</v>
      </c>
      <c r="R106" s="77"/>
      <c r="S106" s="43">
        <f>IF( AND(R106&gt;7.95),ROUNDDOWN(7.86*(R106-7.95)^1.1,0),0)</f>
        <v>0</v>
      </c>
      <c r="T106" s="77"/>
      <c r="U106" s="41">
        <f>IF( AND(T106&gt;1.5),ROUNDDOWN(56.0211*(T106-1.5)^1.05,0),0)</f>
        <v>0</v>
      </c>
      <c r="V106" s="65"/>
      <c r="W106" s="66">
        <f>J106*60+L106</f>
        <v>0</v>
      </c>
      <c r="X106" s="67">
        <f>IF(W106&gt;0,(INT(POWER(254-W106,1.88)*0.11193)),0)</f>
        <v>0</v>
      </c>
    </row>
    <row r="107" spans="1:24" x14ac:dyDescent="0.2">
      <c r="A107" s="78"/>
      <c r="B107" s="69"/>
      <c r="C107" s="141"/>
      <c r="D107" s="70"/>
      <c r="F107" s="144">
        <f>I107+M107+O107+Q107+S107+U107</f>
        <v>0</v>
      </c>
      <c r="G107" s="79">
        <f>F103</f>
        <v>0</v>
      </c>
      <c r="H107" s="80"/>
      <c r="I107" s="149">
        <f>IF(AND(H107&gt;6.8, H107&lt;12.8),IF($B$5=1,ROUNDDOWN(46.0849*(12.76-H107)^1.81,0),ROUNDDOWN(46.0849*(13-H107)^1.81,)),0)</f>
        <v>0</v>
      </c>
      <c r="J107" s="81"/>
      <c r="K107" s="156" t="s">
        <v>19</v>
      </c>
      <c r="L107" s="82"/>
      <c r="M107" s="151">
        <f>X107</f>
        <v>0</v>
      </c>
      <c r="N107" s="83"/>
      <c r="O107" s="149">
        <f>IF( AND(N107&gt;75),ROUNDDOWN(1.84523*(N107-75)^1.348,0),0)</f>
        <v>0</v>
      </c>
      <c r="P107" s="84"/>
      <c r="Q107" s="149">
        <f>IF( AND(P107&gt;210),ROUNDDOWN(0.188807*(P107-210)^1.41,0),0)</f>
        <v>0</v>
      </c>
      <c r="R107" s="85"/>
      <c r="S107" s="149">
        <f>IF( AND(R107&gt;7.95),ROUNDDOWN(7.86*(R107-7.95)^1.1,0),0)</f>
        <v>0</v>
      </c>
      <c r="T107" s="85"/>
      <c r="U107" s="152">
        <f>IF( AND(T107&gt;1.5),ROUNDDOWN(56.0211*(T107-1.5)^1.05,0),0)</f>
        <v>0</v>
      </c>
      <c r="V107" s="65"/>
      <c r="W107" s="66">
        <f>J107*60+L107</f>
        <v>0</v>
      </c>
      <c r="X107" s="67">
        <f>IF(W107&gt;0,(INT(POWER(254-W107,1.88)*0.11193)),0)</f>
        <v>0</v>
      </c>
    </row>
    <row r="108" spans="1:24" ht="13.5" thickBot="1" x14ac:dyDescent="0.25">
      <c r="A108" s="86"/>
      <c r="B108" s="87"/>
      <c r="C108" s="142"/>
      <c r="D108" s="88"/>
      <c r="E108" s="44"/>
      <c r="F108" s="144">
        <f>I108+M108+O108+Q108+S108+U108</f>
        <v>0</v>
      </c>
      <c r="G108" s="89">
        <f>F103</f>
        <v>0</v>
      </c>
      <c r="H108" s="90"/>
      <c r="I108" s="44">
        <f>IF(AND(H108&gt;6.8, H108&lt;12.8),IF($B$5=1,ROUNDDOWN(46.0849*(12.76-H108)^1.81,0),ROUNDDOWN(46.0849*(13-H108)^1.81,)),0)</f>
        <v>0</v>
      </c>
      <c r="J108" s="91"/>
      <c r="K108" s="153" t="s">
        <v>19</v>
      </c>
      <c r="L108" s="92"/>
      <c r="M108" s="154">
        <f>X108</f>
        <v>0</v>
      </c>
      <c r="N108" s="93"/>
      <c r="O108" s="44">
        <f>IF( AND(N108&gt;75),ROUNDDOWN(1.84523*(N108-75)^1.348,0),0)</f>
        <v>0</v>
      </c>
      <c r="P108" s="94"/>
      <c r="Q108" s="44">
        <f>IF( AND(P108&gt;210),ROUNDDOWN(0.188807*(P108-210)^1.41,0),0)</f>
        <v>0</v>
      </c>
      <c r="R108" s="95"/>
      <c r="S108" s="44">
        <f>IF( AND(R108&gt;7.95),ROUNDDOWN(7.86*(R108-7.95)^1.1,0),0)</f>
        <v>0</v>
      </c>
      <c r="T108" s="95"/>
      <c r="U108" s="44">
        <f>IF( AND(T108&gt;1.5),ROUNDDOWN(56.0211*(T108-1.5)^1.05,0),0)</f>
        <v>0</v>
      </c>
      <c r="V108" s="65"/>
      <c r="W108" s="66">
        <f>J108*60+L108</f>
        <v>0</v>
      </c>
      <c r="X108" s="67">
        <f>IF(W108&gt;0,(INT(POWER(254-W108,1.88)*0.11193)),0)</f>
        <v>0</v>
      </c>
    </row>
    <row r="109" spans="1:24" ht="13.5" thickBot="1" x14ac:dyDescent="0.25">
      <c r="F109" s="145"/>
      <c r="W109" s="41"/>
      <c r="X109" s="41"/>
    </row>
    <row r="110" spans="1:24" ht="13.5" thickBot="1" x14ac:dyDescent="0.25">
      <c r="A110" s="54"/>
      <c r="B110" s="55">
        <v>16</v>
      </c>
      <c r="C110" s="56" t="s">
        <v>44</v>
      </c>
      <c r="D110" s="1"/>
      <c r="E110" s="157" t="s">
        <v>26</v>
      </c>
      <c r="F110" s="143">
        <f>SUM(F111:F115)-MIN(F111:F115)</f>
        <v>0</v>
      </c>
      <c r="G110" s="4">
        <f>F110</f>
        <v>0</v>
      </c>
      <c r="H110" s="102"/>
      <c r="I110" s="60"/>
      <c r="J110" s="59"/>
      <c r="K110" s="60"/>
      <c r="L110" s="103"/>
      <c r="M110" s="155"/>
      <c r="N110" s="63"/>
      <c r="O110" s="60"/>
      <c r="P110" s="100"/>
      <c r="Q110" s="60"/>
      <c r="R110" s="64"/>
      <c r="S110" s="60"/>
      <c r="T110" s="64"/>
      <c r="U110" s="60"/>
      <c r="V110" s="65"/>
      <c r="W110" s="66"/>
      <c r="X110" s="67"/>
    </row>
    <row r="111" spans="1:24" x14ac:dyDescent="0.2">
      <c r="A111" s="68"/>
      <c r="B111" s="69"/>
      <c r="C111" s="140"/>
      <c r="D111" s="70"/>
      <c r="F111" s="144">
        <f>I111+M111+O111+Q111+S111+U111</f>
        <v>0</v>
      </c>
      <c r="G111" s="71">
        <f>F110</f>
        <v>0</v>
      </c>
      <c r="H111" s="72"/>
      <c r="I111" s="43">
        <f>IF(AND(H111&gt;6.8, H111&lt;12.8),IF($B$5=1,ROUNDDOWN(46.0849*(12.76-H111)^1.81,0),ROUNDDOWN(46.0849*(13-H111)^1.81,)),0)</f>
        <v>0</v>
      </c>
      <c r="J111" s="73"/>
      <c r="K111" s="150" t="s">
        <v>19</v>
      </c>
      <c r="L111" s="74"/>
      <c r="M111" s="148">
        <f>X111</f>
        <v>0</v>
      </c>
      <c r="N111" s="75"/>
      <c r="O111" s="43">
        <f>IF( AND(N111&gt;75),ROUNDDOWN(1.84523*(N111-75)^1.348,0),0)</f>
        <v>0</v>
      </c>
      <c r="P111" s="76"/>
      <c r="Q111" s="43">
        <f>IF( AND(P111&gt;210),ROUNDDOWN(0.188807*(P111-210)^1.41,0),0)</f>
        <v>0</v>
      </c>
      <c r="R111" s="77"/>
      <c r="S111" s="43">
        <f>IF( AND(R111&gt;7.95),ROUNDDOWN(7.86*(R111-7.95)^1.1,0),0)</f>
        <v>0</v>
      </c>
      <c r="T111" s="77"/>
      <c r="U111" s="41">
        <f>IF( AND(T111&gt;1.5),ROUNDDOWN(56.0211*(T111-1.5)^1.05,0),0)</f>
        <v>0</v>
      </c>
      <c r="V111" s="65"/>
      <c r="W111" s="66">
        <f>J111*60+L111</f>
        <v>0</v>
      </c>
      <c r="X111" s="67">
        <f>IF(W111&gt;0,(INT(POWER(254-W111,1.88)*0.11193)),0)</f>
        <v>0</v>
      </c>
    </row>
    <row r="112" spans="1:24" x14ac:dyDescent="0.2">
      <c r="A112" s="78"/>
      <c r="B112" s="69"/>
      <c r="C112" s="141"/>
      <c r="D112" s="70"/>
      <c r="F112" s="144">
        <f>I112+M112+O112+Q112+S112+U112</f>
        <v>0</v>
      </c>
      <c r="G112" s="79">
        <f>F110</f>
        <v>0</v>
      </c>
      <c r="H112" s="80"/>
      <c r="I112" s="149">
        <f>IF(AND(H112&gt;6.8, H112&lt;12.8),IF($B$5=1,ROUNDDOWN(46.0849*(12.76-H112)^1.81,0),ROUNDDOWN(46.0849*(13-H112)^1.81,)),0)</f>
        <v>0</v>
      </c>
      <c r="J112" s="81"/>
      <c r="K112" s="156" t="s">
        <v>19</v>
      </c>
      <c r="L112" s="82"/>
      <c r="M112" s="151">
        <f>X112</f>
        <v>0</v>
      </c>
      <c r="N112" s="83"/>
      <c r="O112" s="149">
        <f>IF( AND(N112&gt;75),ROUNDDOWN(1.84523*(N112-75)^1.348,0),0)</f>
        <v>0</v>
      </c>
      <c r="P112" s="84"/>
      <c r="Q112" s="149">
        <f>IF( AND(P112&gt;210),ROUNDDOWN(0.188807*(P112-210)^1.41,0),0)</f>
        <v>0</v>
      </c>
      <c r="R112" s="85"/>
      <c r="S112" s="149">
        <f>IF( AND(R112&gt;7.95),ROUNDDOWN(7.86*(R112-7.95)^1.1,0),0)</f>
        <v>0</v>
      </c>
      <c r="T112" s="85"/>
      <c r="U112" s="152">
        <f>IF( AND(T112&gt;1.5),ROUNDDOWN(56.0211*(T112-1.5)^1.05,0),0)</f>
        <v>0</v>
      </c>
      <c r="V112" s="65"/>
      <c r="W112" s="66">
        <f>J112*60+L112</f>
        <v>0</v>
      </c>
      <c r="X112" s="67">
        <f>IF(W112&gt;0,(INT(POWER(254-W112,1.88)*0.11193)),0)</f>
        <v>0</v>
      </c>
    </row>
    <row r="113" spans="1:28" x14ac:dyDescent="0.2">
      <c r="A113" s="78"/>
      <c r="B113" s="69"/>
      <c r="C113" s="141"/>
      <c r="D113" s="70"/>
      <c r="F113" s="144">
        <f>I113+M113+O113+Q113+S113+U113</f>
        <v>0</v>
      </c>
      <c r="G113" s="79">
        <f>F110</f>
        <v>0</v>
      </c>
      <c r="H113" s="72"/>
      <c r="I113" s="43">
        <f>IF(AND(H113&gt;6.8, H113&lt;12.8),IF($B$5=1,ROUNDDOWN(46.0849*(12.76-H113)^1.81,0),ROUNDDOWN(46.0849*(13-H113)^1.81,)),0)</f>
        <v>0</v>
      </c>
      <c r="J113" s="73"/>
      <c r="K113" s="150" t="s">
        <v>19</v>
      </c>
      <c r="L113" s="74"/>
      <c r="M113" s="148">
        <f>X113</f>
        <v>0</v>
      </c>
      <c r="N113" s="75"/>
      <c r="O113" s="43">
        <f>IF( AND(N113&gt;75),ROUNDDOWN(1.84523*(N113-75)^1.348,0),0)</f>
        <v>0</v>
      </c>
      <c r="P113" s="76"/>
      <c r="Q113" s="43">
        <f>IF( AND(P113&gt;210),ROUNDDOWN(0.188807*(P113-210)^1.41,0),0)</f>
        <v>0</v>
      </c>
      <c r="R113" s="77"/>
      <c r="S113" s="43">
        <f>IF( AND(R113&gt;7.95),ROUNDDOWN(7.86*(R113-7.95)^1.1,0),0)</f>
        <v>0</v>
      </c>
      <c r="T113" s="77"/>
      <c r="U113" s="41">
        <f>IF( AND(T113&gt;1.5),ROUNDDOWN(56.0211*(T113-1.5)^1.05,0),0)</f>
        <v>0</v>
      </c>
      <c r="V113" s="65"/>
      <c r="W113" s="66">
        <f>J113*60+L113</f>
        <v>0</v>
      </c>
      <c r="X113" s="67">
        <f>IF(W113&gt;0,(INT(POWER(254-W113,1.88)*0.11193)),0)</f>
        <v>0</v>
      </c>
    </row>
    <row r="114" spans="1:28" x14ac:dyDescent="0.2">
      <c r="A114" s="78"/>
      <c r="B114" s="69"/>
      <c r="C114" s="141"/>
      <c r="D114" s="70"/>
      <c r="F114" s="144">
        <f>I114+M114+O114+Q114+S114+U114</f>
        <v>0</v>
      </c>
      <c r="G114" s="79">
        <f>F110</f>
        <v>0</v>
      </c>
      <c r="H114" s="80"/>
      <c r="I114" s="149">
        <f>IF(AND(H114&gt;6.8, H114&lt;12.8),IF($B$5=1,ROUNDDOWN(46.0849*(12.76-H114)^1.81,0),ROUNDDOWN(46.0849*(13-H114)^1.81,)),0)</f>
        <v>0</v>
      </c>
      <c r="J114" s="81"/>
      <c r="K114" s="156" t="s">
        <v>19</v>
      </c>
      <c r="L114" s="82"/>
      <c r="M114" s="151">
        <f>X114</f>
        <v>0</v>
      </c>
      <c r="N114" s="83"/>
      <c r="O114" s="149">
        <f>IF( AND(N114&gt;75),ROUNDDOWN(1.84523*(N114-75)^1.348,0),0)</f>
        <v>0</v>
      </c>
      <c r="P114" s="84"/>
      <c r="Q114" s="149">
        <f>IF( AND(P114&gt;210),ROUNDDOWN(0.188807*(P114-210)^1.41,0),0)</f>
        <v>0</v>
      </c>
      <c r="R114" s="85"/>
      <c r="S114" s="149">
        <f>IF( AND(R114&gt;7.95),ROUNDDOWN(7.86*(R114-7.95)^1.1,0),0)</f>
        <v>0</v>
      </c>
      <c r="T114" s="85"/>
      <c r="U114" s="152">
        <f>IF( AND(T114&gt;1.5),ROUNDDOWN(56.0211*(T114-1.5)^1.05,0),0)</f>
        <v>0</v>
      </c>
      <c r="V114" s="65"/>
      <c r="W114" s="66">
        <f>J114*60+L114</f>
        <v>0</v>
      </c>
      <c r="X114" s="67">
        <f>IF(W114&gt;0,(INT(POWER(254-W114,1.88)*0.11193)),0)</f>
        <v>0</v>
      </c>
    </row>
    <row r="115" spans="1:28" ht="13.5" thickBot="1" x14ac:dyDescent="0.25">
      <c r="A115" s="86"/>
      <c r="B115" s="87"/>
      <c r="C115" s="142"/>
      <c r="D115" s="88"/>
      <c r="E115" s="44"/>
      <c r="F115" s="144">
        <f>I115+M115+O115+Q115+S115+U115</f>
        <v>0</v>
      </c>
      <c r="G115" s="89">
        <f>F110</f>
        <v>0</v>
      </c>
      <c r="H115" s="90"/>
      <c r="I115" s="44">
        <f>IF(AND(H115&gt;6.8, H115&lt;12.8),IF($B$5=1,ROUNDDOWN(46.0849*(12.76-H115)^1.81,0),ROUNDDOWN(46.0849*(13-H115)^1.81,)),0)</f>
        <v>0</v>
      </c>
      <c r="J115" s="91"/>
      <c r="K115" s="153" t="s">
        <v>19</v>
      </c>
      <c r="L115" s="92"/>
      <c r="M115" s="154">
        <f>X115</f>
        <v>0</v>
      </c>
      <c r="N115" s="93"/>
      <c r="O115" s="44">
        <f>IF( AND(N115&gt;75),ROUNDDOWN(1.84523*(N115-75)^1.348,0),0)</f>
        <v>0</v>
      </c>
      <c r="P115" s="94"/>
      <c r="Q115" s="44">
        <f>IF( AND(P115&gt;210),ROUNDDOWN(0.188807*(P115-210)^1.41,0),0)</f>
        <v>0</v>
      </c>
      <c r="R115" s="95"/>
      <c r="S115" s="44">
        <f>IF( AND(R115&gt;7.95),ROUNDDOWN(7.86*(R115-7.95)^1.1,0),0)</f>
        <v>0</v>
      </c>
      <c r="T115" s="95"/>
      <c r="U115" s="44">
        <f>IF( AND(T115&gt;1.5),ROUNDDOWN(56.0211*(T115-1.5)^1.05,0),0)</f>
        <v>0</v>
      </c>
      <c r="V115" s="65"/>
      <c r="W115" s="66">
        <f>J115*60+L115</f>
        <v>0</v>
      </c>
      <c r="X115" s="67">
        <f>IF(W115&gt;0,(INT(POWER(254-W115,1.88)*0.11193)),0)</f>
        <v>0</v>
      </c>
    </row>
    <row r="116" spans="1:28" ht="13.5" thickBot="1" x14ac:dyDescent="0.25">
      <c r="F116" s="145"/>
      <c r="W116" s="41"/>
      <c r="X116" s="41"/>
    </row>
    <row r="117" spans="1:28" ht="13.5" thickBot="1" x14ac:dyDescent="0.25">
      <c r="A117" s="54"/>
      <c r="B117" s="55">
        <v>17</v>
      </c>
      <c r="C117" s="56" t="s">
        <v>45</v>
      </c>
      <c r="D117" s="1"/>
      <c r="E117" s="157" t="s">
        <v>26</v>
      </c>
      <c r="F117" s="143">
        <f>SUM(F118:F122)-MIN(F118:F122)</f>
        <v>0</v>
      </c>
      <c r="G117" s="4">
        <f>F117</f>
        <v>0</v>
      </c>
      <c r="H117" s="102"/>
      <c r="I117" s="60"/>
      <c r="J117" s="59"/>
      <c r="K117" s="60"/>
      <c r="L117" s="103"/>
      <c r="M117" s="155"/>
      <c r="N117" s="63"/>
      <c r="O117" s="60"/>
      <c r="P117" s="100"/>
      <c r="Q117" s="60"/>
      <c r="R117" s="64"/>
      <c r="S117" s="60"/>
      <c r="T117" s="64"/>
      <c r="U117" s="60"/>
      <c r="V117" s="65"/>
      <c r="W117" s="66"/>
      <c r="X117" s="67"/>
      <c r="Y117" s="162" t="s">
        <v>35</v>
      </c>
      <c r="Z117" s="163"/>
      <c r="AA117" s="162"/>
      <c r="AB117" s="162"/>
    </row>
    <row r="118" spans="1:28" x14ac:dyDescent="0.2">
      <c r="A118" s="68"/>
      <c r="B118" s="69"/>
      <c r="C118" s="140"/>
      <c r="D118" s="70"/>
      <c r="F118" s="144">
        <f>I118+M118+O118+Q118+S118+U118</f>
        <v>0</v>
      </c>
      <c r="G118" s="71">
        <f>F117</f>
        <v>0</v>
      </c>
      <c r="H118" s="72"/>
      <c r="I118" s="43">
        <f>IF(AND(H118&gt;6.8, H118&lt;12.8),IF($B$5=1,ROUNDDOWN(46.0849*(12.76-H118)^1.81,0),ROUNDDOWN(46.0849*(13-H118)^1.81,)),0)</f>
        <v>0</v>
      </c>
      <c r="J118" s="73"/>
      <c r="K118" s="150" t="s">
        <v>19</v>
      </c>
      <c r="L118" s="74"/>
      <c r="M118" s="148">
        <f>X118</f>
        <v>0</v>
      </c>
      <c r="N118" s="75"/>
      <c r="O118" s="43">
        <f>IF( AND(N118&gt;75),ROUNDDOWN(1.84523*(N118-75)^1.348,0),0)</f>
        <v>0</v>
      </c>
      <c r="P118" s="76"/>
      <c r="Q118" s="43">
        <f>IF( AND(P118&gt;210),ROUNDDOWN(0.188807*(P118-210)^1.41,0),0)</f>
        <v>0</v>
      </c>
      <c r="R118" s="77"/>
      <c r="S118" s="43">
        <f>IF( AND(R118&gt;7.95),ROUNDDOWN(7.86*(R118-7.95)^1.1,0),0)</f>
        <v>0</v>
      </c>
      <c r="T118" s="77"/>
      <c r="U118" s="41">
        <f>IF( AND(T118&gt;1.5),ROUNDDOWN(56.0211*(T118-1.5)^1.05,0),0)</f>
        <v>0</v>
      </c>
      <c r="V118" s="65"/>
      <c r="W118" s="66">
        <f>J118*60+L118</f>
        <v>0</v>
      </c>
      <c r="X118" s="67">
        <f>IF(W118&gt;0,(INT(POWER(254-W118,1.88)*0.11193)),0)</f>
        <v>0</v>
      </c>
      <c r="Y118" s="162"/>
      <c r="Z118" s="162"/>
      <c r="AA118" s="162"/>
      <c r="AB118" s="162"/>
    </row>
    <row r="119" spans="1:28" x14ac:dyDescent="0.2">
      <c r="A119" s="78"/>
      <c r="B119" s="69"/>
      <c r="C119" s="141"/>
      <c r="D119" s="70"/>
      <c r="F119" s="144">
        <f>I119+M119+O119+Q119+S119+U119</f>
        <v>0</v>
      </c>
      <c r="G119" s="79">
        <f>F117</f>
        <v>0</v>
      </c>
      <c r="H119" s="80"/>
      <c r="I119" s="149">
        <f>IF(AND(H119&gt;6.8, H119&lt;12.8),IF($B$5=1,ROUNDDOWN(46.0849*(12.76-H119)^1.81,0),ROUNDDOWN(46.0849*(13-H119)^1.81,)),0)</f>
        <v>0</v>
      </c>
      <c r="J119" s="81"/>
      <c r="K119" s="156" t="s">
        <v>19</v>
      </c>
      <c r="L119" s="82"/>
      <c r="M119" s="151">
        <f>X119</f>
        <v>0</v>
      </c>
      <c r="N119" s="83"/>
      <c r="O119" s="149">
        <f>IF( AND(N119&gt;75),ROUNDDOWN(1.84523*(N119-75)^1.348,0),0)</f>
        <v>0</v>
      </c>
      <c r="P119" s="84"/>
      <c r="Q119" s="149">
        <f>IF( AND(P119&gt;210),ROUNDDOWN(0.188807*(P119-210)^1.41,0),0)</f>
        <v>0</v>
      </c>
      <c r="R119" s="85"/>
      <c r="S119" s="149">
        <f>IF( AND(R119&gt;7.95),ROUNDDOWN(7.86*(R119-7.95)^1.1,0),0)</f>
        <v>0</v>
      </c>
      <c r="T119" s="85"/>
      <c r="U119" s="152">
        <f>IF( AND(T119&gt;1.5),ROUNDDOWN(56.0211*(T119-1.5)^1.05,0),0)</f>
        <v>0</v>
      </c>
      <c r="V119" s="65"/>
      <c r="W119" s="66">
        <f>J119*60+L119</f>
        <v>0</v>
      </c>
      <c r="X119" s="67">
        <f>IF(W119&gt;0,(INT(POWER(254-W119,1.88)*0.11193)),0)</f>
        <v>0</v>
      </c>
      <c r="Y119" s="162" t="s">
        <v>37</v>
      </c>
      <c r="Z119" s="162"/>
      <c r="AA119" s="162"/>
      <c r="AB119" s="162"/>
    </row>
    <row r="120" spans="1:28" x14ac:dyDescent="0.2">
      <c r="A120" s="78"/>
      <c r="B120" s="69"/>
      <c r="C120" s="141"/>
      <c r="D120" s="70"/>
      <c r="F120" s="144">
        <f>I120+M120+O120+Q120+S120+U120</f>
        <v>0</v>
      </c>
      <c r="G120" s="79">
        <f>F117</f>
        <v>0</v>
      </c>
      <c r="H120" s="72"/>
      <c r="I120" s="43">
        <f>IF(AND(H120&gt;6.8, H120&lt;12.8),IF($B$5=1,ROUNDDOWN(46.0849*(12.76-H120)^1.81,0),ROUNDDOWN(46.0849*(13-H120)^1.81,)),0)</f>
        <v>0</v>
      </c>
      <c r="J120" s="73"/>
      <c r="K120" s="150" t="s">
        <v>19</v>
      </c>
      <c r="L120" s="74"/>
      <c r="M120" s="148">
        <f>X120</f>
        <v>0</v>
      </c>
      <c r="N120" s="75"/>
      <c r="O120" s="43">
        <f>IF( AND(N120&gt;75),ROUNDDOWN(1.84523*(N120-75)^1.348,0),0)</f>
        <v>0</v>
      </c>
      <c r="P120" s="76"/>
      <c r="Q120" s="43">
        <f>IF( AND(P120&gt;210),ROUNDDOWN(0.188807*(P120-210)^1.41,0),0)</f>
        <v>0</v>
      </c>
      <c r="R120" s="77"/>
      <c r="S120" s="43">
        <f>IF( AND(R120&gt;7.95),ROUNDDOWN(7.86*(R120-7.95)^1.1,0),0)</f>
        <v>0</v>
      </c>
      <c r="T120" s="77"/>
      <c r="U120" s="41">
        <f>IF( AND(T120&gt;1.5),ROUNDDOWN(56.0211*(T120-1.5)^1.05,0),0)</f>
        <v>0</v>
      </c>
      <c r="V120" s="65"/>
      <c r="W120" s="66">
        <f>J120*60+L120</f>
        <v>0</v>
      </c>
      <c r="X120" s="67">
        <f>IF(W120&gt;0,(INT(POWER(254-W120,1.88)*0.11193)),0)</f>
        <v>0</v>
      </c>
      <c r="Y120" s="162"/>
      <c r="Z120" s="162"/>
      <c r="AA120" s="162"/>
      <c r="AB120" s="162"/>
    </row>
    <row r="121" spans="1:28" x14ac:dyDescent="0.2">
      <c r="A121" s="78"/>
      <c r="B121" s="69"/>
      <c r="C121" s="141"/>
      <c r="D121" s="70"/>
      <c r="F121" s="144">
        <f>I121+M121+O121+Q121+S121+U121</f>
        <v>0</v>
      </c>
      <c r="G121" s="79">
        <f>F117</f>
        <v>0</v>
      </c>
      <c r="H121" s="80"/>
      <c r="I121" s="149">
        <f>IF(AND(H121&gt;6.8, H121&lt;12.8),IF($B$5=1,ROUNDDOWN(46.0849*(12.76-H121)^1.81,0),ROUNDDOWN(46.0849*(13-H121)^1.81,)),0)</f>
        <v>0</v>
      </c>
      <c r="J121" s="81"/>
      <c r="K121" s="156" t="s">
        <v>19</v>
      </c>
      <c r="L121" s="82"/>
      <c r="M121" s="151">
        <f>X121</f>
        <v>0</v>
      </c>
      <c r="N121" s="83"/>
      <c r="O121" s="149">
        <f>IF( AND(N121&gt;75),ROUNDDOWN(1.84523*(N121-75)^1.348,0),0)</f>
        <v>0</v>
      </c>
      <c r="P121" s="84"/>
      <c r="Q121" s="149">
        <f>IF( AND(P121&gt;210),ROUNDDOWN(0.188807*(P121-210)^1.41,0),0)</f>
        <v>0</v>
      </c>
      <c r="R121" s="85"/>
      <c r="S121" s="149">
        <f>IF( AND(R121&gt;7.95),ROUNDDOWN(7.86*(R121-7.95)^1.1,0),0)</f>
        <v>0</v>
      </c>
      <c r="T121" s="85"/>
      <c r="U121" s="152">
        <f>IF( AND(T121&gt;1.5),ROUNDDOWN(56.0211*(T121-1.5)^1.05,0),0)</f>
        <v>0</v>
      </c>
      <c r="V121" s="65"/>
      <c r="W121" s="66">
        <f>J121*60+L121</f>
        <v>0</v>
      </c>
      <c r="X121" s="67">
        <f>IF(W121&gt;0,(INT(POWER(254-W121,1.88)*0.11193)),0)</f>
        <v>0</v>
      </c>
      <c r="Y121" s="162" t="s">
        <v>36</v>
      </c>
      <c r="Z121" s="162"/>
      <c r="AA121" s="162"/>
      <c r="AB121" s="162"/>
    </row>
    <row r="122" spans="1:28" ht="13.5" thickBot="1" x14ac:dyDescent="0.25">
      <c r="A122" s="86"/>
      <c r="B122" s="87"/>
      <c r="C122" s="142"/>
      <c r="D122" s="88"/>
      <c r="E122" s="44"/>
      <c r="F122" s="144">
        <f>I122+M122+O122+Q122+S122+U122</f>
        <v>0</v>
      </c>
      <c r="G122" s="89">
        <f>F117</f>
        <v>0</v>
      </c>
      <c r="H122" s="90"/>
      <c r="I122" s="44">
        <f>IF(AND(H122&gt;6.8, H122&lt;12.8),IF($B$5=1,ROUNDDOWN(46.0849*(12.76-H122)^1.81,0),ROUNDDOWN(46.0849*(13-H122)^1.81,)),0)</f>
        <v>0</v>
      </c>
      <c r="J122" s="91"/>
      <c r="K122" s="153" t="s">
        <v>19</v>
      </c>
      <c r="L122" s="92"/>
      <c r="M122" s="154">
        <f>X122</f>
        <v>0</v>
      </c>
      <c r="N122" s="93"/>
      <c r="O122" s="44">
        <f>IF( AND(N122&gt;75),ROUNDDOWN(1.84523*(N122-75)^1.348,0),0)</f>
        <v>0</v>
      </c>
      <c r="P122" s="94"/>
      <c r="Q122" s="44">
        <f>IF( AND(P122&gt;210),ROUNDDOWN(0.188807*(P122-210)^1.41,0),0)</f>
        <v>0</v>
      </c>
      <c r="R122" s="95"/>
      <c r="S122" s="44">
        <f>IF( AND(R122&gt;7.95),ROUNDDOWN(7.86*(R122-7.95)^1.1,0),0)</f>
        <v>0</v>
      </c>
      <c r="T122" s="95"/>
      <c r="U122" s="44">
        <f>IF( AND(T122&gt;1.5),ROUNDDOWN(56.0211*(T122-1.5)^1.05,0),0)</f>
        <v>0</v>
      </c>
      <c r="V122" s="65"/>
      <c r="W122" s="66">
        <f>J122*60+L122</f>
        <v>0</v>
      </c>
      <c r="X122" s="67">
        <f>IF(W122&gt;0,(INT(POWER(254-W122,1.88)*0.11193)),0)</f>
        <v>0</v>
      </c>
    </row>
    <row r="123" spans="1:28" ht="13.5" thickBot="1" x14ac:dyDescent="0.25">
      <c r="F123" s="145"/>
      <c r="W123" s="41"/>
      <c r="X123" s="41"/>
    </row>
    <row r="124" spans="1:28" ht="13.5" thickBot="1" x14ac:dyDescent="0.25">
      <c r="A124" s="54"/>
      <c r="B124" s="55">
        <v>18</v>
      </c>
      <c r="C124" s="56" t="s">
        <v>46</v>
      </c>
      <c r="D124" s="6"/>
      <c r="E124" s="157" t="s">
        <v>26</v>
      </c>
      <c r="F124" s="146">
        <f>SUM(F125:F129)-MIN(F125:F129)</f>
        <v>0</v>
      </c>
      <c r="G124" s="4">
        <f>F124</f>
        <v>0</v>
      </c>
      <c r="H124" s="102"/>
      <c r="I124" s="60"/>
      <c r="J124" s="59"/>
      <c r="K124" s="60"/>
      <c r="L124" s="103"/>
      <c r="M124" s="155"/>
      <c r="N124" s="63"/>
      <c r="O124" s="60"/>
      <c r="P124" s="100"/>
      <c r="Q124" s="60"/>
      <c r="R124" s="64"/>
      <c r="S124" s="60"/>
      <c r="T124" s="64"/>
      <c r="U124" s="60"/>
      <c r="V124" s="65"/>
      <c r="W124" s="66"/>
      <c r="X124" s="67"/>
    </row>
    <row r="125" spans="1:28" x14ac:dyDescent="0.2">
      <c r="A125" s="68"/>
      <c r="B125" s="69"/>
      <c r="C125" s="140"/>
      <c r="D125" s="70"/>
      <c r="F125" s="144">
        <f>I125+M125+O125+Q125+S125+U125</f>
        <v>0</v>
      </c>
      <c r="G125" s="71">
        <f>F124</f>
        <v>0</v>
      </c>
      <c r="H125" s="72"/>
      <c r="I125" s="43">
        <f>IF(AND(H125&gt;6.8, H125&lt;12.8),IF($B$5=1,ROUNDDOWN(46.0849*(12.76-H125)^1.81,0),ROUNDDOWN(46.0849*(13-H125)^1.81,)),0)</f>
        <v>0</v>
      </c>
      <c r="J125" s="73"/>
      <c r="K125" s="150" t="s">
        <v>19</v>
      </c>
      <c r="L125" s="74"/>
      <c r="M125" s="148">
        <f>X125</f>
        <v>0</v>
      </c>
      <c r="N125" s="75"/>
      <c r="O125" s="43">
        <f>IF( AND(N125&gt;75),ROUNDDOWN(1.84523*(N125-75)^1.348,0),0)</f>
        <v>0</v>
      </c>
      <c r="P125" s="76"/>
      <c r="Q125" s="43">
        <f>IF( AND(P125&gt;210),ROUNDDOWN(0.188807*(P125-210)^1.41,0),0)</f>
        <v>0</v>
      </c>
      <c r="R125" s="77"/>
      <c r="S125" s="43">
        <f>IF( AND(R125&gt;7.95),ROUNDDOWN(7.86*(R125-7.95)^1.1,0),0)</f>
        <v>0</v>
      </c>
      <c r="T125" s="77"/>
      <c r="U125" s="41">
        <f>IF( AND(T125&gt;1.5),ROUNDDOWN(56.0211*(T125-1.5)^1.05,0),0)</f>
        <v>0</v>
      </c>
      <c r="V125" s="65"/>
      <c r="W125" s="66">
        <f>J125*60+L125</f>
        <v>0</v>
      </c>
      <c r="X125" s="67">
        <f>IF(W125&gt;0,(INT(POWER(254-W125,1.88)*0.11193)),0)</f>
        <v>0</v>
      </c>
    </row>
    <row r="126" spans="1:28" x14ac:dyDescent="0.2">
      <c r="A126" s="78"/>
      <c r="B126" s="69"/>
      <c r="C126" s="141"/>
      <c r="D126" s="70"/>
      <c r="F126" s="144">
        <f>I126+M126+O126+Q126+S126+U126</f>
        <v>0</v>
      </c>
      <c r="G126" s="79">
        <f>F124</f>
        <v>0</v>
      </c>
      <c r="H126" s="80"/>
      <c r="I126" s="149">
        <f>IF(AND(H126&gt;6.8, H126&lt;12.8),IF($B$5=1,ROUNDDOWN(46.0849*(12.76-H126)^1.81,0),ROUNDDOWN(46.0849*(13-H126)^1.81,)),0)</f>
        <v>0</v>
      </c>
      <c r="J126" s="81"/>
      <c r="K126" s="156" t="s">
        <v>19</v>
      </c>
      <c r="L126" s="82"/>
      <c r="M126" s="151">
        <f>X126</f>
        <v>0</v>
      </c>
      <c r="N126" s="83"/>
      <c r="O126" s="149">
        <f>IF( AND(N126&gt;75),ROUNDDOWN(1.84523*(N126-75)^1.348,0),0)</f>
        <v>0</v>
      </c>
      <c r="P126" s="84"/>
      <c r="Q126" s="149">
        <f>IF( AND(P126&gt;210),ROUNDDOWN(0.188807*(P126-210)^1.41,0),0)</f>
        <v>0</v>
      </c>
      <c r="R126" s="85"/>
      <c r="S126" s="149">
        <f>IF( AND(R126&gt;7.95),ROUNDDOWN(7.86*(R126-7.95)^1.1,0),0)</f>
        <v>0</v>
      </c>
      <c r="T126" s="85"/>
      <c r="U126" s="152">
        <f>IF( AND(T126&gt;1.5),ROUNDDOWN(56.0211*(T126-1.5)^1.05,0),0)</f>
        <v>0</v>
      </c>
      <c r="V126" s="65"/>
      <c r="W126" s="66">
        <f>J126*60+L126</f>
        <v>0</v>
      </c>
      <c r="X126" s="67">
        <f>IF(W126&gt;0,(INT(POWER(254-W126,1.88)*0.11193)),0)</f>
        <v>0</v>
      </c>
    </row>
    <row r="127" spans="1:28" x14ac:dyDescent="0.2">
      <c r="A127" s="78"/>
      <c r="B127" s="69"/>
      <c r="C127" s="141"/>
      <c r="D127" s="70"/>
      <c r="F127" s="144">
        <f>I127+M127+O127+Q127+S127+U127</f>
        <v>0</v>
      </c>
      <c r="G127" s="79">
        <f>F124</f>
        <v>0</v>
      </c>
      <c r="H127" s="72"/>
      <c r="I127" s="43">
        <f>IF(AND(H127&gt;6.8, H127&lt;12.8),IF($B$5=1,ROUNDDOWN(46.0849*(12.76-H127)^1.81,0),ROUNDDOWN(46.0849*(13-H127)^1.81,)),0)</f>
        <v>0</v>
      </c>
      <c r="J127" s="73"/>
      <c r="K127" s="150" t="s">
        <v>19</v>
      </c>
      <c r="L127" s="74"/>
      <c r="M127" s="148">
        <f>X127</f>
        <v>0</v>
      </c>
      <c r="N127" s="75"/>
      <c r="O127" s="43">
        <f>IF( AND(N127&gt;75),ROUNDDOWN(1.84523*(N127-75)^1.348,0),0)</f>
        <v>0</v>
      </c>
      <c r="P127" s="76"/>
      <c r="Q127" s="43">
        <f>IF( AND(P127&gt;210),ROUNDDOWN(0.188807*(P127-210)^1.41,0),0)</f>
        <v>0</v>
      </c>
      <c r="R127" s="77"/>
      <c r="S127" s="43">
        <f>IF( AND(R127&gt;7.95),ROUNDDOWN(7.86*(R127-7.95)^1.1,0),0)</f>
        <v>0</v>
      </c>
      <c r="T127" s="77"/>
      <c r="U127" s="41">
        <f>IF( AND(T127&gt;1.5),ROUNDDOWN(56.0211*(T127-1.5)^1.05,0),0)</f>
        <v>0</v>
      </c>
      <c r="V127" s="65"/>
      <c r="W127" s="66">
        <f>J127*60+L127</f>
        <v>0</v>
      </c>
      <c r="X127" s="67">
        <f>IF(W127&gt;0,(INT(POWER(254-W127,1.88)*0.11193)),0)</f>
        <v>0</v>
      </c>
    </row>
    <row r="128" spans="1:28" x14ac:dyDescent="0.2">
      <c r="A128" s="78"/>
      <c r="B128" s="69"/>
      <c r="C128" s="141"/>
      <c r="D128" s="70"/>
      <c r="F128" s="144">
        <f>I128+M128+O128+Q128+S128+U128</f>
        <v>0</v>
      </c>
      <c r="G128" s="79">
        <f>F124</f>
        <v>0</v>
      </c>
      <c r="H128" s="80"/>
      <c r="I128" s="149">
        <f>IF(AND(H128&gt;6.8, H128&lt;12.8),IF($B$5=1,ROUNDDOWN(46.0849*(12.76-H128)^1.81,0),ROUNDDOWN(46.0849*(13-H128)^1.81,)),0)</f>
        <v>0</v>
      </c>
      <c r="J128" s="81"/>
      <c r="K128" s="156" t="s">
        <v>19</v>
      </c>
      <c r="L128" s="82"/>
      <c r="M128" s="151">
        <f>X128</f>
        <v>0</v>
      </c>
      <c r="N128" s="83"/>
      <c r="O128" s="149">
        <f>IF( AND(N128&gt;75),ROUNDDOWN(1.84523*(N128-75)^1.348,0),0)</f>
        <v>0</v>
      </c>
      <c r="P128" s="84"/>
      <c r="Q128" s="149">
        <f>IF( AND(P128&gt;210),ROUNDDOWN(0.188807*(P128-210)^1.41,0),0)</f>
        <v>0</v>
      </c>
      <c r="R128" s="85"/>
      <c r="S128" s="149">
        <f>IF( AND(R128&gt;7.95),ROUNDDOWN(7.86*(R128-7.95)^1.1,0),0)</f>
        <v>0</v>
      </c>
      <c r="T128" s="85"/>
      <c r="U128" s="152">
        <f>IF( AND(T128&gt;1.5),ROUNDDOWN(56.0211*(T128-1.5)^1.05,0),0)</f>
        <v>0</v>
      </c>
      <c r="V128" s="65"/>
      <c r="W128" s="66">
        <f>J128*60+L128</f>
        <v>0</v>
      </c>
      <c r="X128" s="67">
        <f>IF(W128&gt;0,(INT(POWER(254-W128,1.88)*0.11193)),0)</f>
        <v>0</v>
      </c>
    </row>
    <row r="129" spans="1:24" ht="13.5" thickBot="1" x14ac:dyDescent="0.25">
      <c r="A129" s="86"/>
      <c r="B129" s="87"/>
      <c r="C129" s="142"/>
      <c r="D129" s="88"/>
      <c r="E129" s="104"/>
      <c r="F129" s="144">
        <f>I129+M129+O129+Q129+S129+U129</f>
        <v>0</v>
      </c>
      <c r="G129" s="89">
        <f>F124</f>
        <v>0</v>
      </c>
      <c r="H129" s="90"/>
      <c r="I129" s="44">
        <f>IF(AND(H129&gt;6.8, H129&lt;12.8),IF($B$5=1,ROUNDDOWN(46.0849*(12.76-H129)^1.81,0),ROUNDDOWN(46.0849*(13-H129)^1.81,)),0)</f>
        <v>0</v>
      </c>
      <c r="J129" s="91"/>
      <c r="K129" s="153" t="s">
        <v>19</v>
      </c>
      <c r="L129" s="92"/>
      <c r="M129" s="154">
        <f>X129</f>
        <v>0</v>
      </c>
      <c r="N129" s="93"/>
      <c r="O129" s="44">
        <f>IF( AND(N129&gt;75),ROUNDDOWN(1.84523*(N129-75)^1.348,0),0)</f>
        <v>0</v>
      </c>
      <c r="P129" s="94"/>
      <c r="Q129" s="44">
        <f>IF( AND(P129&gt;210),ROUNDDOWN(0.188807*(P129-210)^1.41,0),0)</f>
        <v>0</v>
      </c>
      <c r="R129" s="95"/>
      <c r="S129" s="44">
        <f>IF( AND(R129&gt;7.95),ROUNDDOWN(7.86*(R129-7.95)^1.1,0),0)</f>
        <v>0</v>
      </c>
      <c r="T129" s="95"/>
      <c r="U129" s="44">
        <f>IF( AND(T129&gt;1.5),ROUNDDOWN(56.0211*(T129-1.5)^1.05,0),0)</f>
        <v>0</v>
      </c>
      <c r="V129" s="65"/>
      <c r="W129" s="66">
        <f>J129*60+L129</f>
        <v>0</v>
      </c>
      <c r="X129" s="67">
        <f>IF(W129&gt;0,(INT(POWER(254-W129,1.88)*0.11193)),0)</f>
        <v>0</v>
      </c>
    </row>
    <row r="130" spans="1:24" ht="13.5" thickBot="1" x14ac:dyDescent="0.25">
      <c r="E130" s="41"/>
      <c r="F130" s="145"/>
      <c r="W130" s="41"/>
      <c r="X130" s="41"/>
    </row>
    <row r="131" spans="1:24" ht="13.5" thickBot="1" x14ac:dyDescent="0.25">
      <c r="A131" s="54"/>
      <c r="B131" s="55">
        <v>19</v>
      </c>
      <c r="C131" s="56" t="s">
        <v>47</v>
      </c>
      <c r="D131" s="6"/>
      <c r="E131" s="157" t="s">
        <v>26</v>
      </c>
      <c r="F131" s="146">
        <f>SUM(F132:F136)-MIN(F132:F136)</f>
        <v>0</v>
      </c>
      <c r="G131" s="4">
        <f>F131</f>
        <v>0</v>
      </c>
      <c r="H131" s="102"/>
      <c r="I131" s="60"/>
      <c r="J131" s="59"/>
      <c r="K131" s="60"/>
      <c r="L131" s="103"/>
      <c r="M131" s="155"/>
      <c r="N131" s="63"/>
      <c r="O131" s="60"/>
      <c r="P131" s="100"/>
      <c r="Q131" s="60"/>
      <c r="R131" s="64"/>
      <c r="S131" s="60"/>
      <c r="T131" s="64"/>
      <c r="U131" s="60"/>
      <c r="V131" s="65"/>
      <c r="W131" s="66"/>
      <c r="X131" s="67"/>
    </row>
    <row r="132" spans="1:24" x14ac:dyDescent="0.2">
      <c r="A132" s="68"/>
      <c r="B132" s="69"/>
      <c r="C132" s="140"/>
      <c r="D132" s="70"/>
      <c r="F132" s="144">
        <f>I132+M132+O132+Q132+S132+U132</f>
        <v>0</v>
      </c>
      <c r="G132" s="71">
        <f>F131</f>
        <v>0</v>
      </c>
      <c r="H132" s="72"/>
      <c r="I132" s="43">
        <f>IF(AND(H132&gt;6.8, H132&lt;12.8),IF($B$5=1,ROUNDDOWN(46.0849*(12.76-H132)^1.81,0),ROUNDDOWN(46.0849*(13-H132)^1.81,)),0)</f>
        <v>0</v>
      </c>
      <c r="J132" s="73"/>
      <c r="K132" s="150" t="s">
        <v>19</v>
      </c>
      <c r="L132" s="74"/>
      <c r="M132" s="148">
        <f>X132</f>
        <v>0</v>
      </c>
      <c r="N132" s="75"/>
      <c r="O132" s="43">
        <f>IF( AND(N132&gt;75),ROUNDDOWN(1.84523*(N132-75)^1.348,0),0)</f>
        <v>0</v>
      </c>
      <c r="P132" s="76"/>
      <c r="Q132" s="43">
        <f>IF( AND(P132&gt;210),ROUNDDOWN(0.188807*(P132-210)^1.41,0),0)</f>
        <v>0</v>
      </c>
      <c r="R132" s="77"/>
      <c r="S132" s="43">
        <f>IF( AND(R132&gt;7.95),ROUNDDOWN(7.86*(R132-7.95)^1.1,0),0)</f>
        <v>0</v>
      </c>
      <c r="T132" s="77"/>
      <c r="U132" s="41">
        <f>IF( AND(T132&gt;1.5),ROUNDDOWN(56.0211*(T132-1.5)^1.05,0),0)</f>
        <v>0</v>
      </c>
      <c r="V132" s="65"/>
      <c r="W132" s="66">
        <f>J132*60+L132</f>
        <v>0</v>
      </c>
      <c r="X132" s="67">
        <f>IF(W132&gt;0,(INT(POWER(254-W132,1.88)*0.11193)),0)</f>
        <v>0</v>
      </c>
    </row>
    <row r="133" spans="1:24" x14ac:dyDescent="0.2">
      <c r="A133" s="78"/>
      <c r="B133" s="69"/>
      <c r="C133" s="141"/>
      <c r="D133" s="70"/>
      <c r="F133" s="144">
        <f>I133+M133+O133+Q133+S133+U133</f>
        <v>0</v>
      </c>
      <c r="G133" s="79">
        <f>F131</f>
        <v>0</v>
      </c>
      <c r="H133" s="80"/>
      <c r="I133" s="149">
        <f>IF(AND(H133&gt;6.8, H133&lt;12.8),IF($B$5=1,ROUNDDOWN(46.0849*(12.76-H133)^1.81,0),ROUNDDOWN(46.0849*(13-H133)^1.81,)),0)</f>
        <v>0</v>
      </c>
      <c r="J133" s="81"/>
      <c r="K133" s="156" t="s">
        <v>19</v>
      </c>
      <c r="L133" s="82"/>
      <c r="M133" s="151">
        <f>X133</f>
        <v>0</v>
      </c>
      <c r="N133" s="83"/>
      <c r="O133" s="149">
        <f>IF( AND(N133&gt;75),ROUNDDOWN(1.84523*(N133-75)^1.348,0),0)</f>
        <v>0</v>
      </c>
      <c r="P133" s="84"/>
      <c r="Q133" s="149">
        <f>IF( AND(P133&gt;210),ROUNDDOWN(0.188807*(P133-210)^1.41,0),0)</f>
        <v>0</v>
      </c>
      <c r="R133" s="85"/>
      <c r="S133" s="149">
        <f>IF( AND(R133&gt;7.95),ROUNDDOWN(7.86*(R133-7.95)^1.1,0),0)</f>
        <v>0</v>
      </c>
      <c r="T133" s="85"/>
      <c r="U133" s="152">
        <f>IF( AND(T133&gt;1.5),ROUNDDOWN(56.0211*(T133-1.5)^1.05,0),0)</f>
        <v>0</v>
      </c>
      <c r="V133" s="65"/>
      <c r="W133" s="66">
        <f>J133*60+L133</f>
        <v>0</v>
      </c>
      <c r="X133" s="67">
        <f>IF(W133&gt;0,(INT(POWER(254-W133,1.88)*0.11193)),0)</f>
        <v>0</v>
      </c>
    </row>
    <row r="134" spans="1:24" x14ac:dyDescent="0.2">
      <c r="A134" s="78"/>
      <c r="B134" s="69"/>
      <c r="C134" s="141"/>
      <c r="D134" s="70"/>
      <c r="F134" s="144">
        <f>I134+M134+O134+Q134+S134+U134</f>
        <v>0</v>
      </c>
      <c r="G134" s="79">
        <f>F131</f>
        <v>0</v>
      </c>
      <c r="H134" s="72"/>
      <c r="I134" s="43">
        <f>IF(AND(H134&gt;6.8, H134&lt;12.8),IF($B$5=1,ROUNDDOWN(46.0849*(12.76-H134)^1.81,0),ROUNDDOWN(46.0849*(13-H134)^1.81,)),0)</f>
        <v>0</v>
      </c>
      <c r="J134" s="73"/>
      <c r="K134" s="150" t="s">
        <v>19</v>
      </c>
      <c r="L134" s="74"/>
      <c r="M134" s="148">
        <f>X134</f>
        <v>0</v>
      </c>
      <c r="N134" s="75"/>
      <c r="O134" s="43">
        <f>IF( AND(N134&gt;75),ROUNDDOWN(1.84523*(N134-75)^1.348,0),0)</f>
        <v>0</v>
      </c>
      <c r="P134" s="76"/>
      <c r="Q134" s="43">
        <f>IF( AND(P134&gt;210),ROUNDDOWN(0.188807*(P134-210)^1.41,0),0)</f>
        <v>0</v>
      </c>
      <c r="R134" s="77"/>
      <c r="S134" s="43">
        <f>IF( AND(R134&gt;7.95),ROUNDDOWN(7.86*(R134-7.95)^1.1,0),0)</f>
        <v>0</v>
      </c>
      <c r="T134" s="77"/>
      <c r="U134" s="41">
        <f>IF( AND(T134&gt;1.5),ROUNDDOWN(56.0211*(T134-1.5)^1.05,0),0)</f>
        <v>0</v>
      </c>
      <c r="V134" s="65"/>
      <c r="W134" s="66">
        <f>J134*60+L134</f>
        <v>0</v>
      </c>
      <c r="X134" s="67">
        <f>IF(W134&gt;0,(INT(POWER(254-W134,1.88)*0.11193)),0)</f>
        <v>0</v>
      </c>
    </row>
    <row r="135" spans="1:24" x14ac:dyDescent="0.2">
      <c r="A135" s="78"/>
      <c r="B135" s="69"/>
      <c r="C135" s="141"/>
      <c r="D135" s="70"/>
      <c r="F135" s="144">
        <f>I135+M135+O135+Q135+S135+U135</f>
        <v>0</v>
      </c>
      <c r="G135" s="79">
        <f>F131</f>
        <v>0</v>
      </c>
      <c r="H135" s="80"/>
      <c r="I135" s="149">
        <f>IF(AND(H135&gt;6.8, H135&lt;12.8),IF($B$5=1,ROUNDDOWN(46.0849*(12.76-H135)^1.81,0),ROUNDDOWN(46.0849*(13-H135)^1.81,)),0)</f>
        <v>0</v>
      </c>
      <c r="J135" s="81"/>
      <c r="K135" s="156" t="s">
        <v>19</v>
      </c>
      <c r="L135" s="82"/>
      <c r="M135" s="151">
        <f>X135</f>
        <v>0</v>
      </c>
      <c r="N135" s="83"/>
      <c r="O135" s="149">
        <f>IF( AND(N135&gt;75),ROUNDDOWN(1.84523*(N135-75)^1.348,0),0)</f>
        <v>0</v>
      </c>
      <c r="P135" s="84"/>
      <c r="Q135" s="149">
        <f>IF( AND(P135&gt;210),ROUNDDOWN(0.188807*(P135-210)^1.41,0),0)</f>
        <v>0</v>
      </c>
      <c r="R135" s="85"/>
      <c r="S135" s="149">
        <f>IF( AND(R135&gt;7.95),ROUNDDOWN(7.86*(R135-7.95)^1.1,0),0)</f>
        <v>0</v>
      </c>
      <c r="T135" s="85"/>
      <c r="U135" s="152">
        <f>IF( AND(T135&gt;1.5),ROUNDDOWN(56.0211*(T135-1.5)^1.05,0),0)</f>
        <v>0</v>
      </c>
      <c r="V135" s="65"/>
      <c r="W135" s="66">
        <f>J135*60+L135</f>
        <v>0</v>
      </c>
      <c r="X135" s="67">
        <f>IF(W135&gt;0,(INT(POWER(254-W135,1.88)*0.11193)),0)</f>
        <v>0</v>
      </c>
    </row>
    <row r="136" spans="1:24" ht="13.5" thickBot="1" x14ac:dyDescent="0.25">
      <c r="A136" s="86"/>
      <c r="B136" s="87"/>
      <c r="C136" s="142"/>
      <c r="D136" s="88"/>
      <c r="E136" s="44"/>
      <c r="F136" s="144">
        <f>I136+M136+O136+Q136+S136+U136</f>
        <v>0</v>
      </c>
      <c r="G136" s="89">
        <f>F131</f>
        <v>0</v>
      </c>
      <c r="H136" s="90"/>
      <c r="I136" s="44">
        <f>IF(AND(H136&gt;6.8, H136&lt;12.8),IF($B$5=1,ROUNDDOWN(46.0849*(12.76-H136)^1.81,0),ROUNDDOWN(46.0849*(13-H136)^1.81,)),0)</f>
        <v>0</v>
      </c>
      <c r="J136" s="91"/>
      <c r="K136" s="153" t="s">
        <v>19</v>
      </c>
      <c r="L136" s="92"/>
      <c r="M136" s="154">
        <f>X136</f>
        <v>0</v>
      </c>
      <c r="N136" s="93"/>
      <c r="O136" s="44">
        <f>IF( AND(N136&gt;75),ROUNDDOWN(1.84523*(N136-75)^1.348,0),0)</f>
        <v>0</v>
      </c>
      <c r="P136" s="94"/>
      <c r="Q136" s="44">
        <f>IF( AND(P136&gt;210),ROUNDDOWN(0.188807*(P136-210)^1.41,0),0)</f>
        <v>0</v>
      </c>
      <c r="R136" s="95"/>
      <c r="S136" s="44">
        <f>IF( AND(R136&gt;7.95),ROUNDDOWN(7.86*(R136-7.95)^1.1,0),0)</f>
        <v>0</v>
      </c>
      <c r="T136" s="95"/>
      <c r="U136" s="44">
        <f>IF( AND(T136&gt;1.5),ROUNDDOWN(56.0211*(T136-1.5)^1.05,0),0)</f>
        <v>0</v>
      </c>
      <c r="V136" s="65"/>
      <c r="W136" s="66">
        <f>J136*60+L136</f>
        <v>0</v>
      </c>
      <c r="X136" s="67">
        <f>IF(W136&gt;0,(INT(POWER(254-W136,1.88)*0.11193)),0)</f>
        <v>0</v>
      </c>
    </row>
    <row r="137" spans="1:24" ht="13.5" thickBot="1" x14ac:dyDescent="0.25">
      <c r="F137" s="145"/>
      <c r="W137" s="41"/>
      <c r="X137" s="41"/>
    </row>
    <row r="138" spans="1:24" ht="13.5" thickBot="1" x14ac:dyDescent="0.25">
      <c r="A138" s="54"/>
      <c r="B138" s="55">
        <v>20</v>
      </c>
      <c r="C138" s="56" t="s">
        <v>48</v>
      </c>
      <c r="D138" s="6"/>
      <c r="E138" s="157" t="s">
        <v>26</v>
      </c>
      <c r="F138" s="146">
        <f>SUM(F139:F143)-MIN(F139:F143)</f>
        <v>0</v>
      </c>
      <c r="G138" s="4">
        <f>F138</f>
        <v>0</v>
      </c>
      <c r="H138" s="102"/>
      <c r="I138" s="60"/>
      <c r="J138" s="59"/>
      <c r="K138" s="60"/>
      <c r="L138" s="103"/>
      <c r="M138" s="155"/>
      <c r="N138" s="63"/>
      <c r="O138" s="60"/>
      <c r="P138" s="100"/>
      <c r="Q138" s="60"/>
      <c r="R138" s="64"/>
      <c r="S138" s="60"/>
      <c r="T138" s="64"/>
      <c r="U138" s="60"/>
      <c r="V138" s="65"/>
      <c r="W138" s="66"/>
      <c r="X138" s="67"/>
    </row>
    <row r="139" spans="1:24" x14ac:dyDescent="0.2">
      <c r="A139" s="68"/>
      <c r="B139" s="69"/>
      <c r="C139" s="140"/>
      <c r="D139" s="70"/>
      <c r="F139" s="144">
        <f>I139+M139+O139+Q139+S139+U139</f>
        <v>0</v>
      </c>
      <c r="G139" s="71">
        <f>F138</f>
        <v>0</v>
      </c>
      <c r="H139" s="72"/>
      <c r="I139" s="43">
        <f>IF(AND(H139&gt;6.8, H139&lt;12.8),IF($B$5=1,ROUNDDOWN(46.0849*(12.76-H139)^1.81,0),ROUNDDOWN(46.0849*(13-H139)^1.81,)),0)</f>
        <v>0</v>
      </c>
      <c r="J139" s="73"/>
      <c r="K139" s="150" t="s">
        <v>19</v>
      </c>
      <c r="L139" s="74"/>
      <c r="M139" s="148">
        <f>X139</f>
        <v>0</v>
      </c>
      <c r="N139" s="75"/>
      <c r="O139" s="43">
        <f>IF( AND(N139&gt;75),ROUNDDOWN(1.84523*(N139-75)^1.348,0),0)</f>
        <v>0</v>
      </c>
      <c r="P139" s="76"/>
      <c r="Q139" s="43">
        <f>IF( AND(P139&gt;210),ROUNDDOWN(0.188807*(P139-210)^1.41,0),0)</f>
        <v>0</v>
      </c>
      <c r="R139" s="77"/>
      <c r="S139" s="43">
        <f>IF( AND(R139&gt;7.95),ROUNDDOWN(7.86*(R139-7.95)^1.1,0),0)</f>
        <v>0</v>
      </c>
      <c r="T139" s="77"/>
      <c r="U139" s="41">
        <f>IF( AND(T139&gt;1.5),ROUNDDOWN(56.0211*(T139-1.5)^1.05,0),0)</f>
        <v>0</v>
      </c>
      <c r="V139" s="65"/>
      <c r="W139" s="66">
        <f>J139*60+L139</f>
        <v>0</v>
      </c>
      <c r="X139" s="67">
        <f>IF(W139&gt;0,(INT(POWER(254-W139,1.88)*0.11193)),0)</f>
        <v>0</v>
      </c>
    </row>
    <row r="140" spans="1:24" x14ac:dyDescent="0.2">
      <c r="A140" s="78"/>
      <c r="B140" s="69"/>
      <c r="C140" s="141"/>
      <c r="D140" s="70"/>
      <c r="F140" s="144">
        <f>I140+M140+O140+Q140+S140+U140</f>
        <v>0</v>
      </c>
      <c r="G140" s="79">
        <f>F138</f>
        <v>0</v>
      </c>
      <c r="H140" s="80"/>
      <c r="I140" s="149">
        <f>IF(AND(H140&gt;6.8, H140&lt;12.8),IF($B$5=1,ROUNDDOWN(46.0849*(12.76-H140)^1.81,0),ROUNDDOWN(46.0849*(13-H140)^1.81,)),0)</f>
        <v>0</v>
      </c>
      <c r="J140" s="81"/>
      <c r="K140" s="156" t="s">
        <v>19</v>
      </c>
      <c r="L140" s="82"/>
      <c r="M140" s="151">
        <f>X140</f>
        <v>0</v>
      </c>
      <c r="N140" s="83"/>
      <c r="O140" s="149">
        <f>IF( AND(N140&gt;75),ROUNDDOWN(1.84523*(N140-75)^1.348,0),0)</f>
        <v>0</v>
      </c>
      <c r="P140" s="84"/>
      <c r="Q140" s="149">
        <f>IF( AND(P140&gt;210),ROUNDDOWN(0.188807*(P140-210)^1.41,0),0)</f>
        <v>0</v>
      </c>
      <c r="R140" s="85"/>
      <c r="S140" s="149">
        <f>IF( AND(R140&gt;7.95),ROUNDDOWN(7.86*(R140-7.95)^1.1,0),0)</f>
        <v>0</v>
      </c>
      <c r="T140" s="85"/>
      <c r="U140" s="152">
        <f>IF( AND(T140&gt;1.5),ROUNDDOWN(56.0211*(T140-1.5)^1.05,0),0)</f>
        <v>0</v>
      </c>
      <c r="V140" s="65"/>
      <c r="W140" s="66">
        <f>J140*60+L140</f>
        <v>0</v>
      </c>
      <c r="X140" s="67">
        <f>IF(W140&gt;0,(INT(POWER(254-W140,1.88)*0.11193)),0)</f>
        <v>0</v>
      </c>
    </row>
    <row r="141" spans="1:24" x14ac:dyDescent="0.2">
      <c r="A141" s="78"/>
      <c r="B141" s="69"/>
      <c r="C141" s="141"/>
      <c r="D141" s="70"/>
      <c r="F141" s="144">
        <f>I141+M141+O141+Q141+S141+U141</f>
        <v>0</v>
      </c>
      <c r="G141" s="79">
        <f>F138</f>
        <v>0</v>
      </c>
      <c r="H141" s="72"/>
      <c r="I141" s="43">
        <f>IF(AND(H141&gt;6.8, H141&lt;12.8),IF($B$5=1,ROUNDDOWN(46.0849*(12.76-H141)^1.81,0),ROUNDDOWN(46.0849*(13-H141)^1.81,)),0)</f>
        <v>0</v>
      </c>
      <c r="J141" s="73"/>
      <c r="K141" s="150" t="s">
        <v>19</v>
      </c>
      <c r="L141" s="74"/>
      <c r="M141" s="148">
        <f>X141</f>
        <v>0</v>
      </c>
      <c r="N141" s="75"/>
      <c r="O141" s="43">
        <f>IF( AND(N141&gt;75),ROUNDDOWN(1.84523*(N141-75)^1.348,0),0)</f>
        <v>0</v>
      </c>
      <c r="P141" s="76"/>
      <c r="Q141" s="43">
        <f>IF( AND(P141&gt;210),ROUNDDOWN(0.188807*(P141-210)^1.41,0),0)</f>
        <v>0</v>
      </c>
      <c r="R141" s="77"/>
      <c r="S141" s="43">
        <f>IF( AND(R141&gt;7.95),ROUNDDOWN(7.86*(R141-7.95)^1.1,0),0)</f>
        <v>0</v>
      </c>
      <c r="T141" s="77"/>
      <c r="U141" s="41">
        <f>IF( AND(T141&gt;1.5),ROUNDDOWN(56.0211*(T141-1.5)^1.05,0),0)</f>
        <v>0</v>
      </c>
      <c r="V141" s="65"/>
      <c r="W141" s="66">
        <f>J141*60+L141</f>
        <v>0</v>
      </c>
      <c r="X141" s="67">
        <f>IF(W141&gt;0,(INT(POWER(254-W141,1.88)*0.11193)),0)</f>
        <v>0</v>
      </c>
    </row>
    <row r="142" spans="1:24" x14ac:dyDescent="0.2">
      <c r="A142" s="78"/>
      <c r="B142" s="69"/>
      <c r="C142" s="141"/>
      <c r="D142" s="70"/>
      <c r="F142" s="144">
        <f>I142+M142+O142+Q142+S142+U142</f>
        <v>0</v>
      </c>
      <c r="G142" s="79">
        <f>F138</f>
        <v>0</v>
      </c>
      <c r="H142" s="80"/>
      <c r="I142" s="149">
        <f>IF(AND(H142&gt;6.8, H142&lt;12.8),IF($B$5=1,ROUNDDOWN(46.0849*(12.76-H142)^1.81,0),ROUNDDOWN(46.0849*(13-H142)^1.81,)),0)</f>
        <v>0</v>
      </c>
      <c r="J142" s="81"/>
      <c r="K142" s="156" t="s">
        <v>19</v>
      </c>
      <c r="L142" s="82"/>
      <c r="M142" s="151">
        <f>X142</f>
        <v>0</v>
      </c>
      <c r="N142" s="83"/>
      <c r="O142" s="149">
        <f>IF( AND(N142&gt;75),ROUNDDOWN(1.84523*(N142-75)^1.348,0),0)</f>
        <v>0</v>
      </c>
      <c r="P142" s="84"/>
      <c r="Q142" s="149">
        <f>IF( AND(P142&gt;210),ROUNDDOWN(0.188807*(P142-210)^1.41,0),0)</f>
        <v>0</v>
      </c>
      <c r="R142" s="85"/>
      <c r="S142" s="149">
        <f>IF( AND(R142&gt;7.95),ROUNDDOWN(7.86*(R142-7.95)^1.1,0),0)</f>
        <v>0</v>
      </c>
      <c r="T142" s="85"/>
      <c r="U142" s="152">
        <f>IF( AND(T142&gt;1.5),ROUNDDOWN(56.0211*(T142-1.5)^1.05,0),0)</f>
        <v>0</v>
      </c>
      <c r="V142" s="65"/>
      <c r="W142" s="66">
        <f>J142*60+L142</f>
        <v>0</v>
      </c>
      <c r="X142" s="67">
        <f>IF(W142&gt;0,(INT(POWER(254-W142,1.88)*0.11193)),0)</f>
        <v>0</v>
      </c>
    </row>
    <row r="143" spans="1:24" ht="13.5" thickBot="1" x14ac:dyDescent="0.25">
      <c r="A143" s="86"/>
      <c r="B143" s="87"/>
      <c r="C143" s="142"/>
      <c r="D143" s="88"/>
      <c r="E143" s="44"/>
      <c r="F143" s="144">
        <f>I143+M143+O143+Q143+S143+U143</f>
        <v>0</v>
      </c>
      <c r="G143" s="89">
        <f>F138</f>
        <v>0</v>
      </c>
      <c r="H143" s="90"/>
      <c r="I143" s="44">
        <f>IF(AND(H143&gt;6.8, H143&lt;12.8),IF($B$5=1,ROUNDDOWN(46.0849*(12.76-H143)^1.81,0),ROUNDDOWN(46.0849*(13-H143)^1.81,)),0)</f>
        <v>0</v>
      </c>
      <c r="J143" s="91"/>
      <c r="K143" s="153" t="s">
        <v>19</v>
      </c>
      <c r="L143" s="92"/>
      <c r="M143" s="154">
        <f>X143</f>
        <v>0</v>
      </c>
      <c r="N143" s="93"/>
      <c r="O143" s="44">
        <f>IF( AND(N143&gt;75),ROUNDDOWN(1.84523*(N143-75)^1.348,0),0)</f>
        <v>0</v>
      </c>
      <c r="P143" s="94"/>
      <c r="Q143" s="44">
        <f>IF( AND(P143&gt;210),ROUNDDOWN(0.188807*(P143-210)^1.41,0),0)</f>
        <v>0</v>
      </c>
      <c r="R143" s="95"/>
      <c r="S143" s="44">
        <f>IF( AND(R143&gt;7.95),ROUNDDOWN(7.86*(R143-7.95)^1.1,0),0)</f>
        <v>0</v>
      </c>
      <c r="T143" s="95"/>
      <c r="U143" s="44">
        <f>IF( AND(T143&gt;1.5),ROUNDDOWN(56.0211*(T143-1.5)^1.05,0),0)</f>
        <v>0</v>
      </c>
      <c r="V143" s="65"/>
      <c r="W143" s="66">
        <f>J143*60+L143</f>
        <v>0</v>
      </c>
      <c r="X143" s="67">
        <f>IF(W143&gt;0,(INT(POWER(254-W143,1.88)*0.11193)),0)</f>
        <v>0</v>
      </c>
    </row>
  </sheetData>
  <mergeCells count="4">
    <mergeCell ref="J4:L4"/>
    <mergeCell ref="C1:U1"/>
    <mergeCell ref="D2:F2"/>
    <mergeCell ref="S2:T2"/>
  </mergeCells>
  <phoneticPr fontId="8" type="noConversion"/>
  <pageMargins left="0.17" right="0.28000000000000003" top="0.33" bottom="0.33" header="0.19" footer="0.19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27"/>
  <sheetViews>
    <sheetView workbookViewId="0">
      <selection activeCell="C35" sqref="C35"/>
    </sheetView>
  </sheetViews>
  <sheetFormatPr defaultRowHeight="12.75" x14ac:dyDescent="0.2"/>
  <cols>
    <col min="1" max="1" width="4.42578125" style="5" bestFit="1" customWidth="1"/>
    <col min="2" max="2" width="22.28515625" customWidth="1"/>
    <col min="3" max="3" width="5" style="5" customWidth="1"/>
    <col min="4" max="4" width="8" style="5" customWidth="1"/>
    <col min="5" max="5" width="15.7109375" customWidth="1"/>
    <col min="6" max="6" width="4.7109375" customWidth="1"/>
    <col min="7" max="7" width="15.7109375" customWidth="1"/>
    <col min="8" max="8" width="4.7109375" customWidth="1"/>
    <col min="9" max="9" width="15.7109375" customWidth="1"/>
    <col min="10" max="10" width="4.7109375" customWidth="1"/>
    <col min="11" max="11" width="15.7109375" customWidth="1"/>
    <col min="12" max="12" width="4.7109375" customWidth="1"/>
    <col min="13" max="13" width="15.7109375" customWidth="1"/>
    <col min="14" max="14" width="4.7109375" customWidth="1"/>
  </cols>
  <sheetData>
    <row r="1" spans="1:15" ht="19.5" customHeight="1" x14ac:dyDescent="0.2">
      <c r="A1" s="190" t="s">
        <v>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</row>
    <row r="2" spans="1:15" ht="15" customHeight="1" x14ac:dyDescent="0.2">
      <c r="A2" s="105"/>
      <c r="B2" s="106" t="s">
        <v>29</v>
      </c>
      <c r="C2" s="193" t="s">
        <v>31</v>
      </c>
      <c r="D2" s="193"/>
      <c r="E2" s="193"/>
      <c r="F2" s="106"/>
      <c r="G2" s="106"/>
      <c r="H2" s="106"/>
      <c r="I2" s="106"/>
      <c r="J2" s="106"/>
      <c r="K2" s="135" t="s">
        <v>33</v>
      </c>
      <c r="L2" s="194">
        <v>43621</v>
      </c>
      <c r="M2" s="194"/>
      <c r="N2" s="107"/>
    </row>
    <row r="3" spans="1:15" ht="15" customHeight="1" thickBot="1" x14ac:dyDescent="0.25">
      <c r="A3" s="108"/>
      <c r="B3" s="134" t="s">
        <v>30</v>
      </c>
      <c r="C3" s="196" t="s">
        <v>32</v>
      </c>
      <c r="D3" s="196"/>
      <c r="E3" s="196"/>
      <c r="F3" s="109"/>
      <c r="G3" s="109"/>
      <c r="H3" s="109"/>
      <c r="I3" s="109"/>
      <c r="J3" s="109"/>
      <c r="K3" s="109"/>
      <c r="L3" s="109"/>
      <c r="M3" s="109"/>
      <c r="N3" s="110"/>
    </row>
    <row r="4" spans="1:15" ht="18" customHeight="1" thickBot="1" x14ac:dyDescent="0.25"/>
    <row r="5" spans="1:15" ht="18" customHeight="1" thickBot="1" x14ac:dyDescent="0.25">
      <c r="A5" s="114" t="s">
        <v>21</v>
      </c>
      <c r="B5" s="115" t="s">
        <v>10</v>
      </c>
      <c r="C5" s="120" t="s">
        <v>11</v>
      </c>
      <c r="D5" s="116" t="s">
        <v>27</v>
      </c>
      <c r="E5" s="123"/>
      <c r="F5" s="123"/>
      <c r="G5" s="123"/>
      <c r="H5" s="123"/>
      <c r="I5" s="123"/>
      <c r="J5" s="123"/>
      <c r="K5" s="123"/>
      <c r="L5" s="123"/>
      <c r="M5" s="123"/>
      <c r="N5" s="124"/>
    </row>
    <row r="6" spans="1:15" ht="18" customHeight="1" x14ac:dyDescent="0.2">
      <c r="A6" s="180">
        <v>1</v>
      </c>
      <c r="B6" s="117" t="s">
        <v>66</v>
      </c>
      <c r="C6" s="125" t="s">
        <v>26</v>
      </c>
      <c r="D6" s="126">
        <v>6990</v>
      </c>
      <c r="E6" s="127" t="s">
        <v>67</v>
      </c>
      <c r="F6" s="128">
        <v>2210</v>
      </c>
      <c r="G6" s="127" t="s">
        <v>68</v>
      </c>
      <c r="H6" s="128">
        <v>1587</v>
      </c>
      <c r="I6" s="127" t="s">
        <v>69</v>
      </c>
      <c r="J6" s="128">
        <v>1667</v>
      </c>
      <c r="K6" s="127" t="s">
        <v>70</v>
      </c>
      <c r="L6" s="128">
        <v>1526</v>
      </c>
      <c r="M6" s="127">
        <v>0</v>
      </c>
      <c r="N6" s="129">
        <v>0</v>
      </c>
    </row>
    <row r="7" spans="1:15" ht="18" customHeight="1" x14ac:dyDescent="0.2">
      <c r="A7" s="9">
        <v>2</v>
      </c>
      <c r="B7" s="118" t="s">
        <v>52</v>
      </c>
      <c r="C7" s="39" t="s">
        <v>26</v>
      </c>
      <c r="D7" s="14">
        <v>6062</v>
      </c>
      <c r="E7" s="121" t="s">
        <v>54</v>
      </c>
      <c r="F7" s="122">
        <v>1158</v>
      </c>
      <c r="G7" s="121" t="s">
        <v>55</v>
      </c>
      <c r="H7" s="122">
        <v>1748</v>
      </c>
      <c r="I7" s="121" t="s">
        <v>56</v>
      </c>
      <c r="J7" s="122">
        <v>1557</v>
      </c>
      <c r="K7" s="121" t="s">
        <v>90</v>
      </c>
      <c r="L7" s="122">
        <v>1453</v>
      </c>
      <c r="M7" s="121" t="s">
        <v>57</v>
      </c>
      <c r="N7" s="130">
        <v>1304</v>
      </c>
    </row>
    <row r="8" spans="1:15" ht="18" customHeight="1" x14ac:dyDescent="0.2">
      <c r="A8" s="9">
        <v>3</v>
      </c>
      <c r="B8" s="118" t="s">
        <v>71</v>
      </c>
      <c r="C8" s="39" t="s">
        <v>26</v>
      </c>
      <c r="D8" s="14">
        <v>5800</v>
      </c>
      <c r="E8" s="121" t="s">
        <v>75</v>
      </c>
      <c r="F8" s="122">
        <v>2103</v>
      </c>
      <c r="G8" s="121" t="s">
        <v>76</v>
      </c>
      <c r="H8" s="122">
        <v>1231</v>
      </c>
      <c r="I8" s="121" t="s">
        <v>77</v>
      </c>
      <c r="J8" s="122">
        <v>1114</v>
      </c>
      <c r="K8" s="121" t="s">
        <v>78</v>
      </c>
      <c r="L8" s="122">
        <v>1352</v>
      </c>
      <c r="M8" s="121" t="s">
        <v>79</v>
      </c>
      <c r="N8" s="130">
        <v>903</v>
      </c>
    </row>
    <row r="9" spans="1:15" ht="18" customHeight="1" x14ac:dyDescent="0.2">
      <c r="A9" s="9">
        <v>4</v>
      </c>
      <c r="B9" s="118" t="s">
        <v>58</v>
      </c>
      <c r="C9" s="39" t="s">
        <v>26</v>
      </c>
      <c r="D9" s="14">
        <v>5433</v>
      </c>
      <c r="E9" s="121" t="s">
        <v>59</v>
      </c>
      <c r="F9" s="122">
        <v>1429</v>
      </c>
      <c r="G9" s="121" t="s">
        <v>89</v>
      </c>
      <c r="H9" s="122">
        <v>964</v>
      </c>
      <c r="I9" s="121" t="s">
        <v>60</v>
      </c>
      <c r="J9" s="122">
        <v>1391</v>
      </c>
      <c r="K9" s="121" t="s">
        <v>61</v>
      </c>
      <c r="L9" s="122">
        <v>1304</v>
      </c>
      <c r="M9" s="121" t="s">
        <v>62</v>
      </c>
      <c r="N9" s="130">
        <v>1309</v>
      </c>
    </row>
    <row r="10" spans="1:15" ht="18" customHeight="1" x14ac:dyDescent="0.2">
      <c r="A10" s="9">
        <v>5</v>
      </c>
      <c r="B10" s="118" t="s">
        <v>80</v>
      </c>
      <c r="C10" s="39" t="s">
        <v>26</v>
      </c>
      <c r="D10" s="14">
        <v>4812</v>
      </c>
      <c r="E10" s="121" t="s">
        <v>81</v>
      </c>
      <c r="F10" s="122">
        <v>1083</v>
      </c>
      <c r="G10" s="121" t="s">
        <v>82</v>
      </c>
      <c r="H10" s="122">
        <v>1213</v>
      </c>
      <c r="I10" s="121" t="s">
        <v>83</v>
      </c>
      <c r="J10" s="122">
        <v>1234</v>
      </c>
      <c r="K10" s="121" t="s">
        <v>84</v>
      </c>
      <c r="L10" s="122">
        <v>852</v>
      </c>
      <c r="M10" s="121" t="s">
        <v>85</v>
      </c>
      <c r="N10" s="130">
        <v>1282</v>
      </c>
    </row>
    <row r="11" spans="1:15" ht="18" customHeight="1" x14ac:dyDescent="0.2">
      <c r="A11" s="9">
        <v>6</v>
      </c>
      <c r="B11" s="118" t="s">
        <v>51</v>
      </c>
      <c r="C11" s="39" t="s">
        <v>26</v>
      </c>
      <c r="D11" s="14">
        <v>3944</v>
      </c>
      <c r="E11" s="121" t="s">
        <v>86</v>
      </c>
      <c r="F11" s="122">
        <v>853</v>
      </c>
      <c r="G11" s="121" t="s">
        <v>87</v>
      </c>
      <c r="H11" s="122">
        <v>1257</v>
      </c>
      <c r="I11" s="121" t="s">
        <v>88</v>
      </c>
      <c r="J11" s="122">
        <v>801</v>
      </c>
      <c r="K11" s="121" t="s">
        <v>63</v>
      </c>
      <c r="L11" s="122">
        <v>938</v>
      </c>
      <c r="M11" s="121" t="s">
        <v>64</v>
      </c>
      <c r="N11" s="130">
        <v>896</v>
      </c>
      <c r="O11" s="2"/>
    </row>
    <row r="12" spans="1:15" ht="18" hidden="1" customHeight="1" x14ac:dyDescent="0.2">
      <c r="A12" s="9">
        <v>7</v>
      </c>
      <c r="B12" s="118" t="s">
        <v>73</v>
      </c>
      <c r="C12" s="39" t="s">
        <v>26</v>
      </c>
      <c r="D12" s="14">
        <v>0</v>
      </c>
      <c r="E12" s="121">
        <v>0</v>
      </c>
      <c r="F12" s="122">
        <v>0</v>
      </c>
      <c r="G12" s="121">
        <v>0</v>
      </c>
      <c r="H12" s="122">
        <v>0</v>
      </c>
      <c r="I12" s="121">
        <v>0</v>
      </c>
      <c r="J12" s="122">
        <v>0</v>
      </c>
      <c r="K12" s="121">
        <v>0</v>
      </c>
      <c r="L12" s="122">
        <v>0</v>
      </c>
      <c r="M12" s="121">
        <v>0</v>
      </c>
      <c r="N12" s="130">
        <v>0</v>
      </c>
    </row>
    <row r="13" spans="1:15" ht="18" hidden="1" customHeight="1" x14ac:dyDescent="0.2">
      <c r="A13" s="9">
        <v>8</v>
      </c>
      <c r="B13" s="118" t="s">
        <v>65</v>
      </c>
      <c r="C13" s="39" t="s">
        <v>26</v>
      </c>
      <c r="D13" s="14">
        <v>0</v>
      </c>
      <c r="E13" s="121">
        <v>0</v>
      </c>
      <c r="F13" s="122">
        <v>0</v>
      </c>
      <c r="G13" s="121">
        <v>0</v>
      </c>
      <c r="H13" s="122">
        <v>0</v>
      </c>
      <c r="I13" s="121">
        <v>0</v>
      </c>
      <c r="J13" s="122">
        <v>0</v>
      </c>
      <c r="K13" s="121">
        <v>0</v>
      </c>
      <c r="L13" s="122">
        <v>0</v>
      </c>
      <c r="M13" s="121">
        <v>0</v>
      </c>
      <c r="N13" s="130">
        <v>0</v>
      </c>
    </row>
    <row r="14" spans="1:15" ht="18" hidden="1" customHeight="1" x14ac:dyDescent="0.2">
      <c r="A14" s="9">
        <v>9</v>
      </c>
      <c r="B14" s="118" t="s">
        <v>74</v>
      </c>
      <c r="C14" s="39" t="s">
        <v>26</v>
      </c>
      <c r="D14" s="14">
        <v>0</v>
      </c>
      <c r="E14" s="121">
        <v>0</v>
      </c>
      <c r="F14" s="122">
        <v>0</v>
      </c>
      <c r="G14" s="121">
        <v>0</v>
      </c>
      <c r="H14" s="122">
        <v>0</v>
      </c>
      <c r="I14" s="121">
        <v>0</v>
      </c>
      <c r="J14" s="122">
        <v>0</v>
      </c>
      <c r="K14" s="121">
        <v>0</v>
      </c>
      <c r="L14" s="122">
        <v>0</v>
      </c>
      <c r="M14" s="121">
        <v>0</v>
      </c>
      <c r="N14" s="130">
        <v>0</v>
      </c>
    </row>
    <row r="15" spans="1:15" ht="18" hidden="1" customHeight="1" x14ac:dyDescent="0.2">
      <c r="A15" s="8">
        <v>10</v>
      </c>
      <c r="B15" s="175" t="s">
        <v>72</v>
      </c>
      <c r="C15" s="176" t="s">
        <v>26</v>
      </c>
      <c r="D15" s="19">
        <v>0</v>
      </c>
      <c r="E15" s="177">
        <v>0</v>
      </c>
      <c r="F15" s="178">
        <v>0</v>
      </c>
      <c r="G15" s="177">
        <v>0</v>
      </c>
      <c r="H15" s="178">
        <v>0</v>
      </c>
      <c r="I15" s="177">
        <v>0</v>
      </c>
      <c r="J15" s="178">
        <v>0</v>
      </c>
      <c r="K15" s="177">
        <v>0</v>
      </c>
      <c r="L15" s="178">
        <v>0</v>
      </c>
      <c r="M15" s="177">
        <v>0</v>
      </c>
      <c r="N15" s="179">
        <v>0</v>
      </c>
    </row>
    <row r="16" spans="1:15" ht="18" hidden="1" customHeight="1" x14ac:dyDescent="0.2">
      <c r="A16" s="9">
        <v>11</v>
      </c>
      <c r="B16" s="118" t="s">
        <v>42</v>
      </c>
      <c r="C16" s="39" t="s">
        <v>26</v>
      </c>
      <c r="D16" s="14">
        <v>0</v>
      </c>
      <c r="E16" s="121">
        <v>0</v>
      </c>
      <c r="F16" s="122">
        <v>0</v>
      </c>
      <c r="G16" s="121">
        <v>0</v>
      </c>
      <c r="H16" s="122">
        <v>0</v>
      </c>
      <c r="I16" s="121">
        <v>0</v>
      </c>
      <c r="J16" s="122">
        <v>0</v>
      </c>
      <c r="K16" s="121">
        <v>0</v>
      </c>
      <c r="L16" s="122">
        <v>0</v>
      </c>
      <c r="M16" s="121">
        <v>0</v>
      </c>
      <c r="N16" s="130">
        <v>0</v>
      </c>
    </row>
    <row r="17" spans="1:14" ht="18" hidden="1" customHeight="1" x14ac:dyDescent="0.2">
      <c r="A17" s="9">
        <v>12</v>
      </c>
      <c r="B17" s="118" t="s">
        <v>43</v>
      </c>
      <c r="C17" s="39" t="s">
        <v>26</v>
      </c>
      <c r="D17" s="14">
        <v>0</v>
      </c>
      <c r="E17" s="121">
        <v>0</v>
      </c>
      <c r="F17" s="122">
        <v>0</v>
      </c>
      <c r="G17" s="121">
        <v>0</v>
      </c>
      <c r="H17" s="122">
        <v>0</v>
      </c>
      <c r="I17" s="121">
        <v>0</v>
      </c>
      <c r="J17" s="122">
        <v>0</v>
      </c>
      <c r="K17" s="121">
        <v>0</v>
      </c>
      <c r="L17" s="122">
        <v>0</v>
      </c>
      <c r="M17" s="121">
        <v>0</v>
      </c>
      <c r="N17" s="130">
        <v>0</v>
      </c>
    </row>
    <row r="18" spans="1:14" ht="18" hidden="1" customHeight="1" x14ac:dyDescent="0.2">
      <c r="A18" s="9">
        <v>13</v>
      </c>
      <c r="B18" s="118" t="s">
        <v>50</v>
      </c>
      <c r="C18" s="39" t="s">
        <v>26</v>
      </c>
      <c r="D18" s="14">
        <v>0</v>
      </c>
      <c r="E18" s="121">
        <v>0</v>
      </c>
      <c r="F18" s="122">
        <v>0</v>
      </c>
      <c r="G18" s="121">
        <v>0</v>
      </c>
      <c r="H18" s="122">
        <v>0</v>
      </c>
      <c r="I18" s="121">
        <v>0</v>
      </c>
      <c r="J18" s="122">
        <v>0</v>
      </c>
      <c r="K18" s="121">
        <v>0</v>
      </c>
      <c r="L18" s="122">
        <v>0</v>
      </c>
      <c r="M18" s="121">
        <v>0</v>
      </c>
      <c r="N18" s="130">
        <v>0</v>
      </c>
    </row>
    <row r="19" spans="1:14" ht="18" hidden="1" customHeight="1" x14ac:dyDescent="0.2">
      <c r="A19" s="9">
        <v>14</v>
      </c>
      <c r="B19" s="118" t="s">
        <v>49</v>
      </c>
      <c r="C19" s="39" t="s">
        <v>26</v>
      </c>
      <c r="D19" s="14">
        <v>0</v>
      </c>
      <c r="E19" s="121">
        <v>0</v>
      </c>
      <c r="F19" s="122">
        <v>0</v>
      </c>
      <c r="G19" s="121">
        <v>0</v>
      </c>
      <c r="H19" s="122">
        <v>0</v>
      </c>
      <c r="I19" s="121">
        <v>0</v>
      </c>
      <c r="J19" s="122">
        <v>0</v>
      </c>
      <c r="K19" s="121">
        <v>0</v>
      </c>
      <c r="L19" s="122">
        <v>0</v>
      </c>
      <c r="M19" s="121">
        <v>0</v>
      </c>
      <c r="N19" s="130">
        <v>0</v>
      </c>
    </row>
    <row r="20" spans="1:14" ht="18" hidden="1" customHeight="1" x14ac:dyDescent="0.2">
      <c r="A20" s="9">
        <v>15</v>
      </c>
      <c r="B20" s="118" t="s">
        <v>41</v>
      </c>
      <c r="C20" s="39" t="s">
        <v>26</v>
      </c>
      <c r="D20" s="14">
        <v>0</v>
      </c>
      <c r="E20" s="121">
        <v>0</v>
      </c>
      <c r="F20" s="122">
        <v>0</v>
      </c>
      <c r="G20" s="121">
        <v>0</v>
      </c>
      <c r="H20" s="122">
        <v>0</v>
      </c>
      <c r="I20" s="121">
        <v>0</v>
      </c>
      <c r="J20" s="122">
        <v>0</v>
      </c>
      <c r="K20" s="121">
        <v>0</v>
      </c>
      <c r="L20" s="122">
        <v>0</v>
      </c>
      <c r="M20" s="121">
        <v>0</v>
      </c>
      <c r="N20" s="130">
        <v>0</v>
      </c>
    </row>
    <row r="21" spans="1:14" ht="18" hidden="1" customHeight="1" x14ac:dyDescent="0.2">
      <c r="A21" s="9">
        <v>16</v>
      </c>
      <c r="B21" s="118" t="s">
        <v>44</v>
      </c>
      <c r="C21" s="39" t="s">
        <v>26</v>
      </c>
      <c r="D21" s="14">
        <v>0</v>
      </c>
      <c r="E21" s="121">
        <v>0</v>
      </c>
      <c r="F21" s="122">
        <v>0</v>
      </c>
      <c r="G21" s="121">
        <v>0</v>
      </c>
      <c r="H21" s="122">
        <v>0</v>
      </c>
      <c r="I21" s="121">
        <v>0</v>
      </c>
      <c r="J21" s="122">
        <v>0</v>
      </c>
      <c r="K21" s="121">
        <v>0</v>
      </c>
      <c r="L21" s="122">
        <v>0</v>
      </c>
      <c r="M21" s="121">
        <v>0</v>
      </c>
      <c r="N21" s="130">
        <v>0</v>
      </c>
    </row>
    <row r="22" spans="1:14" ht="18" hidden="1" customHeight="1" x14ac:dyDescent="0.2">
      <c r="A22" s="9">
        <v>17</v>
      </c>
      <c r="B22" s="118" t="s">
        <v>45</v>
      </c>
      <c r="C22" s="39" t="s">
        <v>26</v>
      </c>
      <c r="D22" s="14">
        <v>0</v>
      </c>
      <c r="E22" s="121">
        <v>0</v>
      </c>
      <c r="F22" s="122">
        <v>0</v>
      </c>
      <c r="G22" s="121">
        <v>0</v>
      </c>
      <c r="H22" s="122">
        <v>0</v>
      </c>
      <c r="I22" s="121">
        <v>0</v>
      </c>
      <c r="J22" s="122">
        <v>0</v>
      </c>
      <c r="K22" s="121">
        <v>0</v>
      </c>
      <c r="L22" s="122">
        <v>0</v>
      </c>
      <c r="M22" s="121">
        <v>0</v>
      </c>
      <c r="N22" s="130">
        <v>0</v>
      </c>
    </row>
    <row r="23" spans="1:14" ht="18" hidden="1" customHeight="1" x14ac:dyDescent="0.2">
      <c r="A23" s="9">
        <v>18</v>
      </c>
      <c r="B23" s="118" t="s">
        <v>46</v>
      </c>
      <c r="C23" s="39" t="s">
        <v>26</v>
      </c>
      <c r="D23" s="14">
        <v>0</v>
      </c>
      <c r="E23" s="121">
        <v>0</v>
      </c>
      <c r="F23" s="122">
        <v>0</v>
      </c>
      <c r="G23" s="121">
        <v>0</v>
      </c>
      <c r="H23" s="122">
        <v>0</v>
      </c>
      <c r="I23" s="121">
        <v>0</v>
      </c>
      <c r="J23" s="122">
        <v>0</v>
      </c>
      <c r="K23" s="121">
        <v>0</v>
      </c>
      <c r="L23" s="122">
        <v>0</v>
      </c>
      <c r="M23" s="121">
        <v>0</v>
      </c>
      <c r="N23" s="130">
        <v>0</v>
      </c>
    </row>
    <row r="24" spans="1:14" ht="18" hidden="1" customHeight="1" x14ac:dyDescent="0.2">
      <c r="A24" s="9">
        <v>19</v>
      </c>
      <c r="B24" s="118" t="s">
        <v>47</v>
      </c>
      <c r="C24" s="39" t="s">
        <v>26</v>
      </c>
      <c r="D24" s="14">
        <v>0</v>
      </c>
      <c r="E24" s="121">
        <v>0</v>
      </c>
      <c r="F24" s="122">
        <v>0</v>
      </c>
      <c r="G24" s="121">
        <v>0</v>
      </c>
      <c r="H24" s="122">
        <v>0</v>
      </c>
      <c r="I24" s="121">
        <v>0</v>
      </c>
      <c r="J24" s="122">
        <v>0</v>
      </c>
      <c r="K24" s="121">
        <v>0</v>
      </c>
      <c r="L24" s="122">
        <v>0</v>
      </c>
      <c r="M24" s="121">
        <v>0</v>
      </c>
      <c r="N24" s="130">
        <v>0</v>
      </c>
    </row>
    <row r="25" spans="1:14" ht="18" hidden="1" customHeight="1" thickBot="1" x14ac:dyDescent="0.25">
      <c r="A25" s="10">
        <v>20</v>
      </c>
      <c r="B25" s="119" t="s">
        <v>48</v>
      </c>
      <c r="C25" s="40" t="s">
        <v>26</v>
      </c>
      <c r="D25" s="15">
        <v>0</v>
      </c>
      <c r="E25" s="131">
        <v>0</v>
      </c>
      <c r="F25" s="132">
        <v>0</v>
      </c>
      <c r="G25" s="131">
        <v>0</v>
      </c>
      <c r="H25" s="132">
        <v>0</v>
      </c>
      <c r="I25" s="131">
        <v>0</v>
      </c>
      <c r="J25" s="132">
        <v>0</v>
      </c>
      <c r="K25" s="131">
        <v>0</v>
      </c>
      <c r="L25" s="132">
        <v>0</v>
      </c>
      <c r="M25" s="131">
        <v>0</v>
      </c>
      <c r="N25" s="133">
        <v>0</v>
      </c>
    </row>
    <row r="27" spans="1:14" ht="15.75" x14ac:dyDescent="0.25">
      <c r="A27" s="195" t="s">
        <v>38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</row>
  </sheetData>
  <sortState ref="B6:N11">
    <sortCondition descending="1" ref="D6:D11"/>
  </sortState>
  <mergeCells count="5">
    <mergeCell ref="A27:N27"/>
    <mergeCell ref="A1:N1"/>
    <mergeCell ref="C2:E2"/>
    <mergeCell ref="C3:E3"/>
    <mergeCell ref="L2:M2"/>
  </mergeCells>
  <phoneticPr fontId="8" type="noConversion"/>
  <printOptions horizontalCentered="1"/>
  <pageMargins left="0" right="0" top="0.78740157480314965" bottom="0" header="0.31496062992125984" footer="0.31496062992125984"/>
  <pageSetup paperSize="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105"/>
  <sheetViews>
    <sheetView workbookViewId="0">
      <selection activeCell="T9" sqref="T9"/>
    </sheetView>
  </sheetViews>
  <sheetFormatPr defaultRowHeight="12.75" x14ac:dyDescent="0.2"/>
  <cols>
    <col min="1" max="1" width="5" style="5" customWidth="1"/>
    <col min="2" max="2" width="23.5703125" customWidth="1"/>
    <col min="3" max="3" width="21.7109375" customWidth="1"/>
    <col min="4" max="4" width="10.28515625" customWidth="1"/>
    <col min="6" max="6" width="4.5703125" customWidth="1"/>
    <col min="7" max="7" width="1.42578125" customWidth="1"/>
    <col min="8" max="8" width="7.7109375" customWidth="1"/>
    <col min="9" max="9" width="8.140625" customWidth="1"/>
    <col min="10" max="10" width="8" customWidth="1"/>
  </cols>
  <sheetData>
    <row r="1" spans="1:13" ht="19.5" customHeight="1" x14ac:dyDescent="0.2">
      <c r="A1" s="190" t="s">
        <v>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3" ht="15" customHeight="1" x14ac:dyDescent="0.2">
      <c r="A2" s="136"/>
      <c r="B2" s="106" t="s">
        <v>29</v>
      </c>
      <c r="C2" s="137" t="s">
        <v>31</v>
      </c>
      <c r="D2" s="106"/>
      <c r="E2" s="106"/>
      <c r="F2" s="106"/>
      <c r="G2" s="106"/>
      <c r="H2" s="106"/>
      <c r="I2" s="106"/>
      <c r="J2" s="135" t="s">
        <v>33</v>
      </c>
      <c r="K2" s="194">
        <v>43621</v>
      </c>
      <c r="L2" s="198"/>
    </row>
    <row r="3" spans="1:13" ht="15" customHeight="1" thickBot="1" x14ac:dyDescent="0.25">
      <c r="A3" s="138"/>
      <c r="B3" s="134" t="s">
        <v>30</v>
      </c>
      <c r="C3" s="112" t="s">
        <v>32</v>
      </c>
      <c r="D3" s="109"/>
      <c r="E3" s="109"/>
      <c r="F3" s="109"/>
      <c r="G3" s="109"/>
      <c r="H3" s="109"/>
      <c r="I3" s="109"/>
      <c r="J3" s="109"/>
      <c r="K3" s="109"/>
      <c r="L3" s="110"/>
      <c r="M3" s="3"/>
    </row>
    <row r="4" spans="1:13" s="7" customFormat="1" ht="15" customHeight="1" thickBot="1" x14ac:dyDescent="0.25"/>
    <row r="5" spans="1:13" ht="15" customHeight="1" thickBot="1" x14ac:dyDescent="0.25">
      <c r="A5" s="139" t="s">
        <v>21</v>
      </c>
      <c r="B5" s="24" t="s">
        <v>12</v>
      </c>
      <c r="C5" s="22" t="s">
        <v>13</v>
      </c>
      <c r="D5" s="22" t="s">
        <v>28</v>
      </c>
      <c r="E5" s="23" t="s">
        <v>14</v>
      </c>
      <c r="F5" s="197" t="s">
        <v>18</v>
      </c>
      <c r="G5" s="197"/>
      <c r="H5" s="197"/>
      <c r="I5" s="23" t="s">
        <v>9</v>
      </c>
      <c r="J5" s="23" t="s">
        <v>15</v>
      </c>
      <c r="K5" s="23" t="s">
        <v>16</v>
      </c>
      <c r="L5" s="31" t="s">
        <v>17</v>
      </c>
    </row>
    <row r="6" spans="1:13" ht="15" customHeight="1" x14ac:dyDescent="0.2">
      <c r="A6" s="8">
        <v>1</v>
      </c>
      <c r="B6" s="25" t="s">
        <v>67</v>
      </c>
      <c r="C6" s="164" t="s">
        <v>66</v>
      </c>
      <c r="D6" s="19">
        <v>2210</v>
      </c>
      <c r="E6" s="28">
        <v>7.8</v>
      </c>
      <c r="F6" s="20">
        <v>2</v>
      </c>
      <c r="G6" s="11" t="s">
        <v>19</v>
      </c>
      <c r="H6" s="21">
        <v>56.9</v>
      </c>
      <c r="I6" s="32">
        <v>145</v>
      </c>
      <c r="J6" s="32">
        <v>0</v>
      </c>
      <c r="K6" s="28">
        <v>0</v>
      </c>
      <c r="L6" s="33">
        <v>8.2100000000000009</v>
      </c>
    </row>
    <row r="7" spans="1:13" ht="15" customHeight="1" x14ac:dyDescent="0.2">
      <c r="A7" s="9">
        <v>2</v>
      </c>
      <c r="B7" s="26" t="s">
        <v>75</v>
      </c>
      <c r="C7" s="165" t="s">
        <v>71</v>
      </c>
      <c r="D7" s="14">
        <v>2103</v>
      </c>
      <c r="E7" s="29">
        <v>8.1</v>
      </c>
      <c r="F7" s="12">
        <v>2</v>
      </c>
      <c r="G7" s="11" t="s">
        <v>19</v>
      </c>
      <c r="H7" s="13">
        <v>56.7</v>
      </c>
      <c r="I7" s="34">
        <v>145</v>
      </c>
      <c r="J7" s="34">
        <v>0</v>
      </c>
      <c r="K7" s="29">
        <v>0</v>
      </c>
      <c r="L7" s="35">
        <v>7.92</v>
      </c>
    </row>
    <row r="8" spans="1:13" ht="15" customHeight="1" x14ac:dyDescent="0.2">
      <c r="A8" s="9">
        <v>3</v>
      </c>
      <c r="B8" s="26" t="s">
        <v>55</v>
      </c>
      <c r="C8" s="165" t="s">
        <v>52</v>
      </c>
      <c r="D8" s="14">
        <v>1748</v>
      </c>
      <c r="E8" s="29">
        <v>8.9</v>
      </c>
      <c r="F8" s="12">
        <v>2</v>
      </c>
      <c r="G8" s="11" t="s">
        <v>19</v>
      </c>
      <c r="H8" s="13">
        <v>48.9</v>
      </c>
      <c r="I8" s="34">
        <v>130</v>
      </c>
      <c r="J8" s="34">
        <v>0</v>
      </c>
      <c r="K8" s="29">
        <v>0</v>
      </c>
      <c r="L8" s="35">
        <v>6.97</v>
      </c>
    </row>
    <row r="9" spans="1:13" ht="15" customHeight="1" x14ac:dyDescent="0.2">
      <c r="A9" s="9">
        <v>4</v>
      </c>
      <c r="B9" s="26" t="s">
        <v>69</v>
      </c>
      <c r="C9" s="165" t="s">
        <v>66</v>
      </c>
      <c r="D9" s="14">
        <v>1667</v>
      </c>
      <c r="E9" s="29">
        <v>8.8000000000000007</v>
      </c>
      <c r="F9" s="12">
        <v>3</v>
      </c>
      <c r="G9" s="11" t="s">
        <v>19</v>
      </c>
      <c r="H9" s="13">
        <v>10.9</v>
      </c>
      <c r="I9" s="34">
        <v>0</v>
      </c>
      <c r="J9" s="34">
        <v>434</v>
      </c>
      <c r="K9" s="29">
        <v>0</v>
      </c>
      <c r="L9" s="35">
        <v>8.82</v>
      </c>
    </row>
    <row r="10" spans="1:13" ht="15" customHeight="1" x14ac:dyDescent="0.2">
      <c r="A10" s="9">
        <v>5</v>
      </c>
      <c r="B10" s="26" t="s">
        <v>68</v>
      </c>
      <c r="C10" s="165" t="s">
        <v>66</v>
      </c>
      <c r="D10" s="14">
        <v>1587</v>
      </c>
      <c r="E10" s="29">
        <v>9.1</v>
      </c>
      <c r="F10" s="12">
        <v>2</v>
      </c>
      <c r="G10" s="11" t="s">
        <v>19</v>
      </c>
      <c r="H10" s="13">
        <v>47.9</v>
      </c>
      <c r="I10" s="34">
        <v>0</v>
      </c>
      <c r="J10" s="34">
        <v>362</v>
      </c>
      <c r="K10" s="29">
        <v>43.13</v>
      </c>
      <c r="L10" s="35">
        <v>0</v>
      </c>
    </row>
    <row r="11" spans="1:13" ht="15" customHeight="1" x14ac:dyDescent="0.2">
      <c r="A11" s="9">
        <v>6</v>
      </c>
      <c r="B11" s="26" t="s">
        <v>56</v>
      </c>
      <c r="C11" s="165" t="s">
        <v>52</v>
      </c>
      <c r="D11" s="14">
        <v>1557</v>
      </c>
      <c r="E11" s="29">
        <v>9</v>
      </c>
      <c r="F11" s="12">
        <v>3</v>
      </c>
      <c r="G11" s="11" t="s">
        <v>19</v>
      </c>
      <c r="H11" s="13">
        <v>11.9</v>
      </c>
      <c r="I11" s="34">
        <v>130</v>
      </c>
      <c r="J11" s="34">
        <v>0</v>
      </c>
      <c r="K11" s="29">
        <v>41.92</v>
      </c>
      <c r="L11" s="35">
        <v>0</v>
      </c>
    </row>
    <row r="12" spans="1:13" ht="15" customHeight="1" x14ac:dyDescent="0.2">
      <c r="A12" s="9">
        <v>7</v>
      </c>
      <c r="B12" s="26" t="s">
        <v>70</v>
      </c>
      <c r="C12" s="165" t="s">
        <v>66</v>
      </c>
      <c r="D12" s="14">
        <v>1526</v>
      </c>
      <c r="E12" s="29">
        <v>9.6</v>
      </c>
      <c r="F12" s="12">
        <v>2</v>
      </c>
      <c r="G12" s="11" t="s">
        <v>19</v>
      </c>
      <c r="H12" s="13">
        <v>50</v>
      </c>
      <c r="I12" s="34">
        <v>130</v>
      </c>
      <c r="J12" s="34">
        <v>0</v>
      </c>
      <c r="K12" s="29">
        <v>34.06</v>
      </c>
      <c r="L12" s="35">
        <v>0</v>
      </c>
    </row>
    <row r="13" spans="1:13" ht="15" customHeight="1" x14ac:dyDescent="0.2">
      <c r="A13" s="9">
        <v>8</v>
      </c>
      <c r="B13" s="26" t="s">
        <v>90</v>
      </c>
      <c r="C13" s="165" t="s">
        <v>52</v>
      </c>
      <c r="D13" s="14">
        <v>1453</v>
      </c>
      <c r="E13" s="29">
        <v>9</v>
      </c>
      <c r="F13" s="12">
        <v>2</v>
      </c>
      <c r="G13" s="11" t="s">
        <v>19</v>
      </c>
      <c r="H13" s="13">
        <v>57.5</v>
      </c>
      <c r="I13" s="34">
        <v>0</v>
      </c>
      <c r="J13" s="34">
        <v>377</v>
      </c>
      <c r="K13" s="29">
        <v>35.47</v>
      </c>
      <c r="L13" s="35">
        <v>0</v>
      </c>
    </row>
    <row r="14" spans="1:13" ht="15" customHeight="1" x14ac:dyDescent="0.2">
      <c r="A14" s="9">
        <v>9</v>
      </c>
      <c r="B14" s="26" t="s">
        <v>59</v>
      </c>
      <c r="C14" s="165" t="s">
        <v>58</v>
      </c>
      <c r="D14" s="14">
        <v>1429</v>
      </c>
      <c r="E14" s="29">
        <v>9.1</v>
      </c>
      <c r="F14" s="12">
        <v>3</v>
      </c>
      <c r="G14" s="11" t="s">
        <v>19</v>
      </c>
      <c r="H14" s="13">
        <v>5.0999999999999996</v>
      </c>
      <c r="I14" s="34">
        <v>120</v>
      </c>
      <c r="J14" s="34">
        <v>0</v>
      </c>
      <c r="K14" s="29">
        <v>0</v>
      </c>
      <c r="L14" s="35">
        <v>6.7</v>
      </c>
    </row>
    <row r="15" spans="1:13" ht="15" customHeight="1" x14ac:dyDescent="0.2">
      <c r="A15" s="9">
        <v>10</v>
      </c>
      <c r="B15" s="26" t="s">
        <v>60</v>
      </c>
      <c r="C15" s="165" t="s">
        <v>58</v>
      </c>
      <c r="D15" s="14">
        <v>1391</v>
      </c>
      <c r="E15" s="29">
        <v>8.9</v>
      </c>
      <c r="F15" s="12">
        <v>3</v>
      </c>
      <c r="G15" s="11" t="s">
        <v>19</v>
      </c>
      <c r="H15" s="13">
        <v>15.9</v>
      </c>
      <c r="I15" s="34">
        <v>125</v>
      </c>
      <c r="J15" s="34">
        <v>0</v>
      </c>
      <c r="K15" s="29">
        <v>0</v>
      </c>
      <c r="L15" s="35">
        <v>5.97</v>
      </c>
    </row>
    <row r="16" spans="1:13" ht="15" customHeight="1" x14ac:dyDescent="0.2">
      <c r="A16" s="9">
        <v>11</v>
      </c>
      <c r="B16" s="26" t="s">
        <v>78</v>
      </c>
      <c r="C16" s="165" t="s">
        <v>71</v>
      </c>
      <c r="D16" s="14">
        <v>1352</v>
      </c>
      <c r="E16" s="29">
        <v>8.6999999999999993</v>
      </c>
      <c r="F16" s="12">
        <v>3</v>
      </c>
      <c r="G16" s="11" t="s">
        <v>19</v>
      </c>
      <c r="H16" s="13">
        <v>12.9</v>
      </c>
      <c r="I16" s="34">
        <v>130</v>
      </c>
      <c r="J16" s="34">
        <v>0</v>
      </c>
      <c r="K16" s="29">
        <v>18.600000000000001</v>
      </c>
      <c r="L16" s="35">
        <v>0</v>
      </c>
    </row>
    <row r="17" spans="1:12" ht="15" customHeight="1" x14ac:dyDescent="0.2">
      <c r="A17" s="9">
        <v>12</v>
      </c>
      <c r="B17" s="26" t="s">
        <v>62</v>
      </c>
      <c r="C17" s="165" t="s">
        <v>58</v>
      </c>
      <c r="D17" s="14">
        <v>1309</v>
      </c>
      <c r="E17" s="29">
        <v>9.1</v>
      </c>
      <c r="F17" s="12">
        <v>3</v>
      </c>
      <c r="G17" s="11" t="s">
        <v>19</v>
      </c>
      <c r="H17" s="13">
        <v>15.1</v>
      </c>
      <c r="I17" s="34">
        <v>0</v>
      </c>
      <c r="J17" s="34">
        <v>350</v>
      </c>
      <c r="K17" s="29">
        <v>0</v>
      </c>
      <c r="L17" s="35">
        <v>7.84</v>
      </c>
    </row>
    <row r="18" spans="1:12" ht="15" customHeight="1" x14ac:dyDescent="0.2">
      <c r="A18" s="9">
        <v>13</v>
      </c>
      <c r="B18" s="26" t="s">
        <v>57</v>
      </c>
      <c r="C18" s="165" t="s">
        <v>52</v>
      </c>
      <c r="D18" s="14">
        <v>1304</v>
      </c>
      <c r="E18" s="29">
        <v>9.1999999999999993</v>
      </c>
      <c r="F18" s="12">
        <v>3</v>
      </c>
      <c r="G18" s="11" t="s">
        <v>19</v>
      </c>
      <c r="H18" s="13">
        <v>12.5</v>
      </c>
      <c r="I18" s="34">
        <v>0</v>
      </c>
      <c r="J18" s="34">
        <v>374</v>
      </c>
      <c r="K18" s="29">
        <v>0</v>
      </c>
      <c r="L18" s="35">
        <v>7.05</v>
      </c>
    </row>
    <row r="19" spans="1:12" ht="15" customHeight="1" x14ac:dyDescent="0.2">
      <c r="A19" s="9">
        <v>14</v>
      </c>
      <c r="B19" s="26" t="s">
        <v>61</v>
      </c>
      <c r="C19" s="165" t="s">
        <v>58</v>
      </c>
      <c r="D19" s="14">
        <v>1304</v>
      </c>
      <c r="E19" s="29">
        <v>9.4</v>
      </c>
      <c r="F19" s="12">
        <v>2</v>
      </c>
      <c r="G19" s="11" t="s">
        <v>19</v>
      </c>
      <c r="H19" s="13">
        <v>53</v>
      </c>
      <c r="I19" s="34">
        <v>120</v>
      </c>
      <c r="J19" s="34">
        <v>0</v>
      </c>
      <c r="K19" s="29">
        <v>22.23</v>
      </c>
      <c r="L19" s="35">
        <v>0</v>
      </c>
    </row>
    <row r="20" spans="1:12" ht="15" customHeight="1" x14ac:dyDescent="0.2">
      <c r="A20" s="9">
        <v>15</v>
      </c>
      <c r="B20" s="26" t="s">
        <v>85</v>
      </c>
      <c r="C20" s="165" t="s">
        <v>80</v>
      </c>
      <c r="D20" s="14">
        <v>1282</v>
      </c>
      <c r="E20" s="29">
        <v>8.6999999999999993</v>
      </c>
      <c r="F20" s="12">
        <v>3</v>
      </c>
      <c r="G20" s="11" t="s">
        <v>19</v>
      </c>
      <c r="H20" s="13">
        <v>37.4</v>
      </c>
      <c r="I20" s="34">
        <v>0</v>
      </c>
      <c r="J20" s="34">
        <v>418</v>
      </c>
      <c r="K20" s="29">
        <v>0</v>
      </c>
      <c r="L20" s="35">
        <v>5.71</v>
      </c>
    </row>
    <row r="21" spans="1:12" ht="15" customHeight="1" x14ac:dyDescent="0.2">
      <c r="A21" s="9">
        <v>16</v>
      </c>
      <c r="B21" s="26" t="s">
        <v>87</v>
      </c>
      <c r="C21" s="165" t="s">
        <v>51</v>
      </c>
      <c r="D21" s="14">
        <v>1257</v>
      </c>
      <c r="E21" s="29">
        <v>9.4</v>
      </c>
      <c r="F21" s="12">
        <v>3</v>
      </c>
      <c r="G21" s="11" t="s">
        <v>19</v>
      </c>
      <c r="H21" s="13">
        <v>22.1</v>
      </c>
      <c r="I21" s="34">
        <v>130</v>
      </c>
      <c r="J21" s="34">
        <v>0</v>
      </c>
      <c r="K21" s="29">
        <v>0</v>
      </c>
      <c r="L21" s="35">
        <v>5.63</v>
      </c>
    </row>
    <row r="22" spans="1:12" ht="15" customHeight="1" x14ac:dyDescent="0.2">
      <c r="A22" s="9">
        <v>17</v>
      </c>
      <c r="B22" s="26" t="s">
        <v>83</v>
      </c>
      <c r="C22" s="165" t="s">
        <v>80</v>
      </c>
      <c r="D22" s="14">
        <v>1234</v>
      </c>
      <c r="E22" s="29">
        <v>9.1</v>
      </c>
      <c r="F22" s="12">
        <v>3</v>
      </c>
      <c r="G22" s="11" t="s">
        <v>19</v>
      </c>
      <c r="H22" s="13">
        <v>31.5</v>
      </c>
      <c r="I22" s="34">
        <v>130</v>
      </c>
      <c r="J22" s="34">
        <v>0</v>
      </c>
      <c r="K22" s="29">
        <v>0</v>
      </c>
      <c r="L22" s="35">
        <v>5.1100000000000003</v>
      </c>
    </row>
    <row r="23" spans="1:12" ht="15" customHeight="1" x14ac:dyDescent="0.2">
      <c r="A23" s="9">
        <v>18</v>
      </c>
      <c r="B23" s="26" t="s">
        <v>76</v>
      </c>
      <c r="C23" s="165" t="s">
        <v>71</v>
      </c>
      <c r="D23" s="14">
        <v>1231</v>
      </c>
      <c r="E23" s="29">
        <v>9</v>
      </c>
      <c r="F23" s="12">
        <v>3</v>
      </c>
      <c r="G23" s="11" t="s">
        <v>19</v>
      </c>
      <c r="H23" s="13">
        <v>6.6</v>
      </c>
      <c r="I23" s="34">
        <v>0</v>
      </c>
      <c r="J23" s="34">
        <v>368</v>
      </c>
      <c r="K23" s="29">
        <v>25.41</v>
      </c>
      <c r="L23" s="35">
        <v>0</v>
      </c>
    </row>
    <row r="24" spans="1:12" ht="15" customHeight="1" x14ac:dyDescent="0.2">
      <c r="A24" s="9">
        <v>19</v>
      </c>
      <c r="B24" s="26" t="s">
        <v>82</v>
      </c>
      <c r="C24" s="165" t="s">
        <v>80</v>
      </c>
      <c r="D24" s="14">
        <v>1213</v>
      </c>
      <c r="E24" s="29">
        <v>9.8000000000000007</v>
      </c>
      <c r="F24" s="12">
        <v>3</v>
      </c>
      <c r="G24" s="11" t="s">
        <v>19</v>
      </c>
      <c r="H24" s="13">
        <v>36.799999999999997</v>
      </c>
      <c r="I24" s="34">
        <v>135</v>
      </c>
      <c r="J24" s="34">
        <v>0</v>
      </c>
      <c r="K24" s="29">
        <v>37.43</v>
      </c>
      <c r="L24" s="35">
        <v>0</v>
      </c>
    </row>
    <row r="25" spans="1:12" ht="15" customHeight="1" x14ac:dyDescent="0.2">
      <c r="A25" s="9">
        <v>20</v>
      </c>
      <c r="B25" s="26" t="s">
        <v>54</v>
      </c>
      <c r="C25" s="165" t="s">
        <v>52</v>
      </c>
      <c r="D25" s="14">
        <v>1158</v>
      </c>
      <c r="E25" s="29">
        <v>8.6999999999999993</v>
      </c>
      <c r="F25" s="12">
        <v>3</v>
      </c>
      <c r="G25" s="11" t="s">
        <v>19</v>
      </c>
      <c r="H25" s="13">
        <v>21</v>
      </c>
      <c r="I25" s="34">
        <v>0</v>
      </c>
      <c r="J25" s="34">
        <v>292</v>
      </c>
      <c r="K25" s="29">
        <v>0</v>
      </c>
      <c r="L25" s="35">
        <v>6.24</v>
      </c>
    </row>
    <row r="26" spans="1:12" ht="15" customHeight="1" x14ac:dyDescent="0.2">
      <c r="A26" s="9">
        <v>21</v>
      </c>
      <c r="B26" s="26" t="s">
        <v>77</v>
      </c>
      <c r="C26" s="165" t="s">
        <v>71</v>
      </c>
      <c r="D26" s="14">
        <v>1114</v>
      </c>
      <c r="E26" s="29">
        <v>9.1</v>
      </c>
      <c r="F26" s="12">
        <v>3</v>
      </c>
      <c r="G26" s="11" t="s">
        <v>19</v>
      </c>
      <c r="H26" s="13">
        <v>21.2</v>
      </c>
      <c r="I26" s="34">
        <v>0</v>
      </c>
      <c r="J26" s="34">
        <v>391</v>
      </c>
      <c r="K26" s="29">
        <v>22.8</v>
      </c>
      <c r="L26" s="35">
        <v>0</v>
      </c>
    </row>
    <row r="27" spans="1:12" ht="15" customHeight="1" x14ac:dyDescent="0.2">
      <c r="A27" s="9">
        <v>22</v>
      </c>
      <c r="B27" s="26" t="s">
        <v>81</v>
      </c>
      <c r="C27" s="165" t="s">
        <v>80</v>
      </c>
      <c r="D27" s="14">
        <v>1083</v>
      </c>
      <c r="E27" s="29">
        <v>9.6</v>
      </c>
      <c r="F27" s="12">
        <v>3</v>
      </c>
      <c r="G27" s="11" t="s">
        <v>19</v>
      </c>
      <c r="H27" s="13">
        <v>44.8</v>
      </c>
      <c r="I27" s="34">
        <v>0</v>
      </c>
      <c r="J27" s="34">
        <v>355</v>
      </c>
      <c r="K27" s="29">
        <v>0</v>
      </c>
      <c r="L27" s="35">
        <v>8.65</v>
      </c>
    </row>
    <row r="28" spans="1:12" ht="15" customHeight="1" x14ac:dyDescent="0.2">
      <c r="A28" s="9">
        <v>23</v>
      </c>
      <c r="B28" s="26" t="s">
        <v>89</v>
      </c>
      <c r="C28" s="165" t="s">
        <v>58</v>
      </c>
      <c r="D28" s="14">
        <v>964</v>
      </c>
      <c r="E28" s="29">
        <v>9.3000000000000007</v>
      </c>
      <c r="F28" s="12">
        <v>3</v>
      </c>
      <c r="G28" s="11" t="s">
        <v>19</v>
      </c>
      <c r="H28" s="13">
        <v>18.8</v>
      </c>
      <c r="I28" s="34">
        <v>0</v>
      </c>
      <c r="J28" s="34">
        <v>352</v>
      </c>
      <c r="K28" s="29">
        <v>19.45</v>
      </c>
      <c r="L28" s="35">
        <v>0</v>
      </c>
    </row>
    <row r="29" spans="1:12" ht="15" customHeight="1" x14ac:dyDescent="0.2">
      <c r="A29" s="9">
        <v>24</v>
      </c>
      <c r="B29" s="26" t="s">
        <v>63</v>
      </c>
      <c r="C29" s="165" t="s">
        <v>51</v>
      </c>
      <c r="D29" s="14">
        <v>938</v>
      </c>
      <c r="E29" s="29">
        <v>9.6</v>
      </c>
      <c r="F29" s="12">
        <v>3</v>
      </c>
      <c r="G29" s="11" t="s">
        <v>19</v>
      </c>
      <c r="H29" s="13">
        <v>34</v>
      </c>
      <c r="I29" s="34">
        <v>110</v>
      </c>
      <c r="J29" s="34">
        <v>0</v>
      </c>
      <c r="K29" s="29">
        <v>29.65</v>
      </c>
      <c r="L29" s="35">
        <v>0</v>
      </c>
    </row>
    <row r="30" spans="1:12" ht="15" customHeight="1" x14ac:dyDescent="0.2">
      <c r="A30" s="9">
        <v>25</v>
      </c>
      <c r="B30" s="26" t="s">
        <v>79</v>
      </c>
      <c r="C30" s="165" t="s">
        <v>71</v>
      </c>
      <c r="D30" s="14">
        <v>903</v>
      </c>
      <c r="E30" s="29">
        <v>10</v>
      </c>
      <c r="F30" s="12">
        <v>3</v>
      </c>
      <c r="G30" s="11" t="s">
        <v>19</v>
      </c>
      <c r="H30" s="13">
        <v>38.299999999999997</v>
      </c>
      <c r="I30" s="34">
        <v>0</v>
      </c>
      <c r="J30" s="34">
        <v>342</v>
      </c>
      <c r="K30" s="29">
        <v>0</v>
      </c>
      <c r="L30" s="35">
        <v>7.04</v>
      </c>
    </row>
    <row r="31" spans="1:12" ht="15" customHeight="1" x14ac:dyDescent="0.2">
      <c r="A31" s="9">
        <v>26</v>
      </c>
      <c r="B31" s="26" t="s">
        <v>64</v>
      </c>
      <c r="C31" s="165" t="s">
        <v>51</v>
      </c>
      <c r="D31" s="14">
        <v>896</v>
      </c>
      <c r="E31" s="29">
        <v>9.6</v>
      </c>
      <c r="F31" s="12">
        <v>3</v>
      </c>
      <c r="G31" s="11" t="s">
        <v>19</v>
      </c>
      <c r="H31" s="13">
        <v>26.7</v>
      </c>
      <c r="I31" s="34">
        <v>0</v>
      </c>
      <c r="J31" s="34">
        <v>334</v>
      </c>
      <c r="K31" s="29">
        <v>0</v>
      </c>
      <c r="L31" s="35">
        <v>4.9000000000000004</v>
      </c>
    </row>
    <row r="32" spans="1:12" ht="15" customHeight="1" x14ac:dyDescent="0.2">
      <c r="A32" s="9">
        <v>27</v>
      </c>
      <c r="B32" s="26" t="s">
        <v>86</v>
      </c>
      <c r="C32" s="165" t="s">
        <v>51</v>
      </c>
      <c r="D32" s="14">
        <v>853</v>
      </c>
      <c r="E32" s="29">
        <v>9.8000000000000007</v>
      </c>
      <c r="F32" s="12">
        <v>3</v>
      </c>
      <c r="G32" s="11" t="s">
        <v>19</v>
      </c>
      <c r="H32" s="13">
        <v>44.4</v>
      </c>
      <c r="I32" s="34">
        <v>0</v>
      </c>
      <c r="J32" s="34">
        <v>347</v>
      </c>
      <c r="K32" s="29">
        <v>0</v>
      </c>
      <c r="L32" s="35">
        <v>5.92</v>
      </c>
    </row>
    <row r="33" spans="1:12" ht="15" customHeight="1" x14ac:dyDescent="0.2">
      <c r="A33" s="9">
        <v>28</v>
      </c>
      <c r="B33" s="26" t="s">
        <v>84</v>
      </c>
      <c r="C33" s="165" t="s">
        <v>80</v>
      </c>
      <c r="D33" s="14">
        <v>852</v>
      </c>
      <c r="E33" s="29">
        <v>9.4</v>
      </c>
      <c r="F33" s="12">
        <v>4</v>
      </c>
      <c r="G33" s="11" t="s">
        <v>19</v>
      </c>
      <c r="H33" s="13">
        <v>15.1</v>
      </c>
      <c r="I33" s="34">
        <v>0</v>
      </c>
      <c r="J33" s="34">
        <v>389</v>
      </c>
      <c r="K33" s="29">
        <v>23.09</v>
      </c>
      <c r="L33" s="35">
        <v>0</v>
      </c>
    </row>
    <row r="34" spans="1:12" ht="15" customHeight="1" x14ac:dyDescent="0.2">
      <c r="A34" s="9">
        <v>29</v>
      </c>
      <c r="B34" s="26" t="s">
        <v>88</v>
      </c>
      <c r="C34" s="165" t="s">
        <v>51</v>
      </c>
      <c r="D34" s="14">
        <v>801</v>
      </c>
      <c r="E34" s="29">
        <v>10.199999999999999</v>
      </c>
      <c r="F34" s="12">
        <v>3</v>
      </c>
      <c r="G34" s="11" t="s">
        <v>19</v>
      </c>
      <c r="H34" s="13">
        <v>32.4</v>
      </c>
      <c r="I34" s="34">
        <v>0</v>
      </c>
      <c r="J34" s="34">
        <v>357</v>
      </c>
      <c r="K34" s="29">
        <v>27.97</v>
      </c>
      <c r="L34" s="35">
        <v>0</v>
      </c>
    </row>
    <row r="35" spans="1:12" ht="15" hidden="1" customHeight="1" x14ac:dyDescent="0.2">
      <c r="A35" s="9">
        <v>30</v>
      </c>
      <c r="B35" s="26">
        <v>0</v>
      </c>
      <c r="C35" s="165" t="s">
        <v>65</v>
      </c>
      <c r="D35" s="14">
        <v>0</v>
      </c>
      <c r="E35" s="29">
        <v>0</v>
      </c>
      <c r="F35" s="12">
        <v>0</v>
      </c>
      <c r="G35" s="11" t="s">
        <v>19</v>
      </c>
      <c r="H35" s="13">
        <v>0</v>
      </c>
      <c r="I35" s="34">
        <v>0</v>
      </c>
      <c r="J35" s="34">
        <v>0</v>
      </c>
      <c r="K35" s="29">
        <v>0</v>
      </c>
      <c r="L35" s="35">
        <v>0</v>
      </c>
    </row>
    <row r="36" spans="1:12" ht="15" hidden="1" customHeight="1" x14ac:dyDescent="0.2">
      <c r="A36" s="9">
        <v>31</v>
      </c>
      <c r="B36" s="174">
        <v>0</v>
      </c>
      <c r="C36" s="165" t="s">
        <v>73</v>
      </c>
      <c r="D36" s="14">
        <v>0</v>
      </c>
      <c r="E36" s="29">
        <v>0</v>
      </c>
      <c r="F36" s="12">
        <v>0</v>
      </c>
      <c r="G36" s="11" t="s">
        <v>19</v>
      </c>
      <c r="H36" s="13">
        <v>0</v>
      </c>
      <c r="I36" s="34">
        <v>0</v>
      </c>
      <c r="J36" s="34">
        <v>0</v>
      </c>
      <c r="K36" s="29">
        <v>0</v>
      </c>
      <c r="L36" s="35">
        <v>0</v>
      </c>
    </row>
    <row r="37" spans="1:12" ht="15" hidden="1" customHeight="1" x14ac:dyDescent="0.2">
      <c r="A37" s="9">
        <v>32</v>
      </c>
      <c r="B37" s="174">
        <v>0</v>
      </c>
      <c r="C37" s="165" t="s">
        <v>73</v>
      </c>
      <c r="D37" s="14">
        <v>0</v>
      </c>
      <c r="E37" s="29">
        <v>0</v>
      </c>
      <c r="F37" s="12">
        <v>0</v>
      </c>
      <c r="G37" s="11" t="s">
        <v>19</v>
      </c>
      <c r="H37" s="13">
        <v>0</v>
      </c>
      <c r="I37" s="34">
        <v>0</v>
      </c>
      <c r="J37" s="34">
        <v>0</v>
      </c>
      <c r="K37" s="29">
        <v>0</v>
      </c>
      <c r="L37" s="35">
        <v>0</v>
      </c>
    </row>
    <row r="38" spans="1:12" ht="15" hidden="1" customHeight="1" x14ac:dyDescent="0.2">
      <c r="A38" s="9">
        <v>33</v>
      </c>
      <c r="B38" s="174">
        <v>0</v>
      </c>
      <c r="C38" s="165" t="s">
        <v>74</v>
      </c>
      <c r="D38" s="14">
        <v>0</v>
      </c>
      <c r="E38" s="29">
        <v>0</v>
      </c>
      <c r="F38" s="12">
        <v>0</v>
      </c>
      <c r="G38" s="11" t="s">
        <v>19</v>
      </c>
      <c r="H38" s="13">
        <v>0</v>
      </c>
      <c r="I38" s="34">
        <v>0</v>
      </c>
      <c r="J38" s="34">
        <v>0</v>
      </c>
      <c r="K38" s="29">
        <v>0</v>
      </c>
      <c r="L38" s="35">
        <v>0</v>
      </c>
    </row>
    <row r="39" spans="1:12" ht="15" hidden="1" customHeight="1" x14ac:dyDescent="0.2">
      <c r="A39" s="9">
        <v>34</v>
      </c>
      <c r="B39" s="174">
        <v>0</v>
      </c>
      <c r="C39" s="165" t="s">
        <v>73</v>
      </c>
      <c r="D39" s="14">
        <v>0</v>
      </c>
      <c r="E39" s="29">
        <v>0</v>
      </c>
      <c r="F39" s="12">
        <v>0</v>
      </c>
      <c r="G39" s="11" t="s">
        <v>19</v>
      </c>
      <c r="H39" s="13">
        <v>0</v>
      </c>
      <c r="I39" s="34">
        <v>0</v>
      </c>
      <c r="J39" s="34">
        <v>0</v>
      </c>
      <c r="K39" s="29">
        <v>0</v>
      </c>
      <c r="L39" s="35">
        <v>0</v>
      </c>
    </row>
    <row r="40" spans="1:12" ht="15" hidden="1" customHeight="1" x14ac:dyDescent="0.2">
      <c r="A40" s="9">
        <v>35</v>
      </c>
      <c r="B40" s="174">
        <v>0</v>
      </c>
      <c r="C40" s="165" t="s">
        <v>65</v>
      </c>
      <c r="D40" s="14">
        <v>0</v>
      </c>
      <c r="E40" s="29">
        <v>0</v>
      </c>
      <c r="F40" s="12">
        <v>0</v>
      </c>
      <c r="G40" s="11" t="s">
        <v>19</v>
      </c>
      <c r="H40" s="13">
        <v>0</v>
      </c>
      <c r="I40" s="34">
        <v>0</v>
      </c>
      <c r="J40" s="34">
        <v>0</v>
      </c>
      <c r="K40" s="29">
        <v>0</v>
      </c>
      <c r="L40" s="35">
        <v>0</v>
      </c>
    </row>
    <row r="41" spans="1:12" ht="15" hidden="1" customHeight="1" x14ac:dyDescent="0.2">
      <c r="A41" s="9">
        <v>36</v>
      </c>
      <c r="B41" s="26">
        <v>0</v>
      </c>
      <c r="C41" s="165" t="s">
        <v>74</v>
      </c>
      <c r="D41" s="14">
        <v>0</v>
      </c>
      <c r="E41" s="29">
        <v>0</v>
      </c>
      <c r="F41" s="12">
        <v>0</v>
      </c>
      <c r="G41" s="11" t="s">
        <v>19</v>
      </c>
      <c r="H41" s="13">
        <v>0</v>
      </c>
      <c r="I41" s="34">
        <v>0</v>
      </c>
      <c r="J41" s="34">
        <v>0</v>
      </c>
      <c r="K41" s="29">
        <v>0</v>
      </c>
      <c r="L41" s="35">
        <v>0</v>
      </c>
    </row>
    <row r="42" spans="1:12" ht="15" hidden="1" customHeight="1" x14ac:dyDescent="0.2">
      <c r="A42" s="9">
        <v>37</v>
      </c>
      <c r="B42" s="26">
        <v>0</v>
      </c>
      <c r="C42" s="165" t="s">
        <v>72</v>
      </c>
      <c r="D42" s="14">
        <v>0</v>
      </c>
      <c r="E42" s="29">
        <v>0</v>
      </c>
      <c r="F42" s="12">
        <v>0</v>
      </c>
      <c r="G42" s="11" t="s">
        <v>19</v>
      </c>
      <c r="H42" s="13">
        <v>0</v>
      </c>
      <c r="I42" s="34">
        <v>0</v>
      </c>
      <c r="J42" s="34">
        <v>0</v>
      </c>
      <c r="K42" s="29">
        <v>0</v>
      </c>
      <c r="L42" s="35">
        <v>0</v>
      </c>
    </row>
    <row r="43" spans="1:12" ht="15" hidden="1" customHeight="1" x14ac:dyDescent="0.2">
      <c r="A43" s="9">
        <v>38</v>
      </c>
      <c r="B43" s="26">
        <v>0</v>
      </c>
      <c r="C43" s="165" t="s">
        <v>72</v>
      </c>
      <c r="D43" s="14">
        <v>0</v>
      </c>
      <c r="E43" s="29">
        <v>0</v>
      </c>
      <c r="F43" s="12">
        <v>0</v>
      </c>
      <c r="G43" s="11" t="s">
        <v>19</v>
      </c>
      <c r="H43" s="13">
        <v>0</v>
      </c>
      <c r="I43" s="34">
        <v>0</v>
      </c>
      <c r="J43" s="34">
        <v>0</v>
      </c>
      <c r="K43" s="29">
        <v>0</v>
      </c>
      <c r="L43" s="35">
        <v>0</v>
      </c>
    </row>
    <row r="44" spans="1:12" ht="15" hidden="1" customHeight="1" x14ac:dyDescent="0.2">
      <c r="A44" s="9">
        <v>39</v>
      </c>
      <c r="B44" s="26">
        <v>0</v>
      </c>
      <c r="C44" s="165" t="s">
        <v>66</v>
      </c>
      <c r="D44" s="14">
        <v>0</v>
      </c>
      <c r="E44" s="29">
        <v>0</v>
      </c>
      <c r="F44" s="12">
        <v>0</v>
      </c>
      <c r="G44" s="11" t="s">
        <v>19</v>
      </c>
      <c r="H44" s="13">
        <v>0</v>
      </c>
      <c r="I44" s="34">
        <v>0</v>
      </c>
      <c r="J44" s="34">
        <v>0</v>
      </c>
      <c r="K44" s="29">
        <v>0</v>
      </c>
      <c r="L44" s="35">
        <v>0</v>
      </c>
    </row>
    <row r="45" spans="1:12" ht="15" hidden="1" customHeight="1" x14ac:dyDescent="0.2">
      <c r="A45" s="9">
        <v>40</v>
      </c>
      <c r="B45" s="26">
        <v>0</v>
      </c>
      <c r="C45" s="165" t="s">
        <v>73</v>
      </c>
      <c r="D45" s="14">
        <v>0</v>
      </c>
      <c r="E45" s="29">
        <v>0</v>
      </c>
      <c r="F45" s="12">
        <v>0</v>
      </c>
      <c r="G45" s="11" t="s">
        <v>19</v>
      </c>
      <c r="H45" s="13">
        <v>0</v>
      </c>
      <c r="I45" s="34">
        <v>0</v>
      </c>
      <c r="J45" s="34">
        <v>0</v>
      </c>
      <c r="K45" s="29">
        <v>0</v>
      </c>
      <c r="L45" s="35">
        <v>0</v>
      </c>
    </row>
    <row r="46" spans="1:12" ht="15" hidden="1" customHeight="1" x14ac:dyDescent="0.2">
      <c r="A46" s="9">
        <v>41</v>
      </c>
      <c r="B46" s="26">
        <v>0</v>
      </c>
      <c r="C46" s="165" t="s">
        <v>65</v>
      </c>
      <c r="D46" s="14">
        <v>0</v>
      </c>
      <c r="E46" s="29">
        <v>0</v>
      </c>
      <c r="F46" s="12">
        <v>0</v>
      </c>
      <c r="G46" s="11" t="s">
        <v>19</v>
      </c>
      <c r="H46" s="13">
        <v>0</v>
      </c>
      <c r="I46" s="34">
        <v>0</v>
      </c>
      <c r="J46" s="34">
        <v>0</v>
      </c>
      <c r="K46" s="29">
        <v>0</v>
      </c>
      <c r="L46" s="35">
        <v>0</v>
      </c>
    </row>
    <row r="47" spans="1:12" ht="15" hidden="1" customHeight="1" x14ac:dyDescent="0.2">
      <c r="A47" s="9">
        <v>42</v>
      </c>
      <c r="B47" s="26">
        <v>0</v>
      </c>
      <c r="C47" s="165" t="s">
        <v>74</v>
      </c>
      <c r="D47" s="14">
        <v>0</v>
      </c>
      <c r="E47" s="29">
        <v>0</v>
      </c>
      <c r="F47" s="12">
        <v>0</v>
      </c>
      <c r="G47" s="11" t="s">
        <v>19</v>
      </c>
      <c r="H47" s="13">
        <v>0</v>
      </c>
      <c r="I47" s="34">
        <v>0</v>
      </c>
      <c r="J47" s="34">
        <v>0</v>
      </c>
      <c r="K47" s="29">
        <v>0</v>
      </c>
      <c r="L47" s="35">
        <v>0</v>
      </c>
    </row>
    <row r="48" spans="1:12" ht="15" hidden="1" customHeight="1" x14ac:dyDescent="0.2">
      <c r="A48" s="9">
        <v>43</v>
      </c>
      <c r="B48" s="26">
        <v>0</v>
      </c>
      <c r="C48" s="165" t="s">
        <v>73</v>
      </c>
      <c r="D48" s="14">
        <v>0</v>
      </c>
      <c r="E48" s="29">
        <v>0</v>
      </c>
      <c r="F48" s="12">
        <v>0</v>
      </c>
      <c r="G48" s="11" t="s">
        <v>19</v>
      </c>
      <c r="H48" s="13">
        <v>0</v>
      </c>
      <c r="I48" s="34">
        <v>0</v>
      </c>
      <c r="J48" s="34">
        <v>0</v>
      </c>
      <c r="K48" s="29">
        <v>0</v>
      </c>
      <c r="L48" s="35">
        <v>0</v>
      </c>
    </row>
    <row r="49" spans="1:12" ht="15" hidden="1" customHeight="1" x14ac:dyDescent="0.2">
      <c r="A49" s="9">
        <v>44</v>
      </c>
      <c r="B49" s="26">
        <v>0</v>
      </c>
      <c r="C49" s="165" t="s">
        <v>74</v>
      </c>
      <c r="D49" s="14">
        <v>0</v>
      </c>
      <c r="E49" s="29">
        <v>0</v>
      </c>
      <c r="F49" s="12">
        <v>0</v>
      </c>
      <c r="G49" s="11" t="s">
        <v>19</v>
      </c>
      <c r="H49" s="13">
        <v>0</v>
      </c>
      <c r="I49" s="34">
        <v>0</v>
      </c>
      <c r="J49" s="34">
        <v>0</v>
      </c>
      <c r="K49" s="29">
        <v>0</v>
      </c>
      <c r="L49" s="35">
        <v>0</v>
      </c>
    </row>
    <row r="50" spans="1:12" ht="15" hidden="1" customHeight="1" x14ac:dyDescent="0.2">
      <c r="A50" s="9">
        <v>45</v>
      </c>
      <c r="B50" s="26">
        <v>0</v>
      </c>
      <c r="C50" s="165" t="s">
        <v>65</v>
      </c>
      <c r="D50" s="14">
        <v>0</v>
      </c>
      <c r="E50" s="29">
        <v>0</v>
      </c>
      <c r="F50" s="12">
        <v>0</v>
      </c>
      <c r="G50" s="11" t="s">
        <v>19</v>
      </c>
      <c r="H50" s="13">
        <v>0</v>
      </c>
      <c r="I50" s="34">
        <v>0</v>
      </c>
      <c r="J50" s="34">
        <v>0</v>
      </c>
      <c r="K50" s="29">
        <v>0</v>
      </c>
      <c r="L50" s="35">
        <v>0</v>
      </c>
    </row>
    <row r="51" spans="1:12" ht="15" hidden="1" customHeight="1" x14ac:dyDescent="0.2">
      <c r="A51" s="9">
        <v>46</v>
      </c>
      <c r="B51" s="26">
        <v>0</v>
      </c>
      <c r="C51" s="165" t="s">
        <v>72</v>
      </c>
      <c r="D51" s="14">
        <v>0</v>
      </c>
      <c r="E51" s="29">
        <v>0</v>
      </c>
      <c r="F51" s="12">
        <v>0</v>
      </c>
      <c r="G51" s="11" t="s">
        <v>19</v>
      </c>
      <c r="H51" s="13">
        <v>0</v>
      </c>
      <c r="I51" s="34">
        <v>0</v>
      </c>
      <c r="J51" s="34">
        <v>0</v>
      </c>
      <c r="K51" s="29">
        <v>0</v>
      </c>
      <c r="L51" s="35">
        <v>0</v>
      </c>
    </row>
    <row r="52" spans="1:12" ht="15" hidden="1" customHeight="1" x14ac:dyDescent="0.2">
      <c r="A52" s="9">
        <v>47</v>
      </c>
      <c r="B52" s="26">
        <v>0</v>
      </c>
      <c r="C52" s="165" t="s">
        <v>72</v>
      </c>
      <c r="D52" s="14">
        <v>0</v>
      </c>
      <c r="E52" s="29">
        <v>0</v>
      </c>
      <c r="F52" s="12">
        <v>0</v>
      </c>
      <c r="G52" s="11" t="s">
        <v>19</v>
      </c>
      <c r="H52" s="13">
        <v>0</v>
      </c>
      <c r="I52" s="34">
        <v>0</v>
      </c>
      <c r="J52" s="34">
        <v>0</v>
      </c>
      <c r="K52" s="29">
        <v>0</v>
      </c>
      <c r="L52" s="35">
        <v>0</v>
      </c>
    </row>
    <row r="53" spans="1:12" ht="15" hidden="1" customHeight="1" x14ac:dyDescent="0.2">
      <c r="A53" s="9">
        <v>48</v>
      </c>
      <c r="B53" s="26">
        <v>0</v>
      </c>
      <c r="C53" s="165" t="s">
        <v>65</v>
      </c>
      <c r="D53" s="14">
        <v>0</v>
      </c>
      <c r="E53" s="29">
        <v>0</v>
      </c>
      <c r="F53" s="12">
        <v>0</v>
      </c>
      <c r="G53" s="11" t="s">
        <v>19</v>
      </c>
      <c r="H53" s="13">
        <v>0</v>
      </c>
      <c r="I53" s="34">
        <v>0</v>
      </c>
      <c r="J53" s="34">
        <v>0</v>
      </c>
      <c r="K53" s="29">
        <v>0</v>
      </c>
      <c r="L53" s="35">
        <v>0</v>
      </c>
    </row>
    <row r="54" spans="1:12" ht="15" hidden="1" customHeight="1" x14ac:dyDescent="0.2">
      <c r="A54" s="9">
        <v>49</v>
      </c>
      <c r="B54" s="26">
        <v>0</v>
      </c>
      <c r="C54" s="165" t="s">
        <v>72</v>
      </c>
      <c r="D54" s="14">
        <v>0</v>
      </c>
      <c r="E54" s="29">
        <v>0</v>
      </c>
      <c r="F54" s="12">
        <v>0</v>
      </c>
      <c r="G54" s="11" t="s">
        <v>19</v>
      </c>
      <c r="H54" s="13">
        <v>0</v>
      </c>
      <c r="I54" s="34">
        <v>0</v>
      </c>
      <c r="J54" s="34">
        <v>0</v>
      </c>
      <c r="K54" s="29">
        <v>0</v>
      </c>
      <c r="L54" s="35">
        <v>0</v>
      </c>
    </row>
    <row r="55" spans="1:12" ht="15" hidden="1" customHeight="1" x14ac:dyDescent="0.2">
      <c r="A55" s="9">
        <v>50</v>
      </c>
      <c r="B55" s="26">
        <v>0</v>
      </c>
      <c r="C55" s="165" t="s">
        <v>74</v>
      </c>
      <c r="D55" s="14">
        <v>0</v>
      </c>
      <c r="E55" s="29">
        <v>0</v>
      </c>
      <c r="F55" s="12">
        <v>0</v>
      </c>
      <c r="G55" s="11" t="s">
        <v>19</v>
      </c>
      <c r="H55" s="13">
        <v>0</v>
      </c>
      <c r="I55" s="34">
        <v>0</v>
      </c>
      <c r="J55" s="34">
        <v>0</v>
      </c>
      <c r="K55" s="29">
        <v>0</v>
      </c>
      <c r="L55" s="35">
        <v>0</v>
      </c>
    </row>
    <row r="56" spans="1:12" ht="15" hidden="1" customHeight="1" x14ac:dyDescent="0.2">
      <c r="A56" s="9">
        <v>51</v>
      </c>
      <c r="B56" s="26">
        <v>0</v>
      </c>
      <c r="C56" s="165" t="s">
        <v>41</v>
      </c>
      <c r="D56" s="14">
        <v>0</v>
      </c>
      <c r="E56" s="29">
        <v>0</v>
      </c>
      <c r="F56" s="12">
        <v>0</v>
      </c>
      <c r="G56" s="11" t="s">
        <v>19</v>
      </c>
      <c r="H56" s="13">
        <v>0</v>
      </c>
      <c r="I56" s="34">
        <v>0</v>
      </c>
      <c r="J56" s="34">
        <v>0</v>
      </c>
      <c r="K56" s="29">
        <v>0</v>
      </c>
      <c r="L56" s="35">
        <v>0</v>
      </c>
    </row>
    <row r="57" spans="1:12" ht="15" hidden="1" customHeight="1" x14ac:dyDescent="0.2">
      <c r="A57" s="9">
        <v>52</v>
      </c>
      <c r="B57" s="26">
        <v>0</v>
      </c>
      <c r="C57" s="165" t="s">
        <v>41</v>
      </c>
      <c r="D57" s="14">
        <v>0</v>
      </c>
      <c r="E57" s="29">
        <v>0</v>
      </c>
      <c r="F57" s="12">
        <v>0</v>
      </c>
      <c r="G57" s="11" t="s">
        <v>19</v>
      </c>
      <c r="H57" s="13">
        <v>0</v>
      </c>
      <c r="I57" s="34">
        <v>0</v>
      </c>
      <c r="J57" s="34">
        <v>0</v>
      </c>
      <c r="K57" s="29">
        <v>0</v>
      </c>
      <c r="L57" s="35">
        <v>0</v>
      </c>
    </row>
    <row r="58" spans="1:12" ht="15" hidden="1" customHeight="1" x14ac:dyDescent="0.2">
      <c r="A58" s="9">
        <v>53</v>
      </c>
      <c r="B58" s="26">
        <v>0</v>
      </c>
      <c r="C58" s="165" t="s">
        <v>41</v>
      </c>
      <c r="D58" s="14">
        <v>0</v>
      </c>
      <c r="E58" s="29">
        <v>0</v>
      </c>
      <c r="F58" s="12">
        <v>0</v>
      </c>
      <c r="G58" s="11" t="s">
        <v>19</v>
      </c>
      <c r="H58" s="13">
        <v>0</v>
      </c>
      <c r="I58" s="34">
        <v>0</v>
      </c>
      <c r="J58" s="34">
        <v>0</v>
      </c>
      <c r="K58" s="29">
        <v>0</v>
      </c>
      <c r="L58" s="35">
        <v>0</v>
      </c>
    </row>
    <row r="59" spans="1:12" ht="15" hidden="1" customHeight="1" x14ac:dyDescent="0.2">
      <c r="A59" s="9">
        <v>54</v>
      </c>
      <c r="B59" s="26">
        <v>0</v>
      </c>
      <c r="C59" s="165" t="s">
        <v>41</v>
      </c>
      <c r="D59" s="14">
        <v>0</v>
      </c>
      <c r="E59" s="29">
        <v>0</v>
      </c>
      <c r="F59" s="12">
        <v>0</v>
      </c>
      <c r="G59" s="11" t="s">
        <v>19</v>
      </c>
      <c r="H59" s="13">
        <v>0</v>
      </c>
      <c r="I59" s="34">
        <v>0</v>
      </c>
      <c r="J59" s="34">
        <v>0</v>
      </c>
      <c r="K59" s="29">
        <v>0</v>
      </c>
      <c r="L59" s="35">
        <v>0</v>
      </c>
    </row>
    <row r="60" spans="1:12" ht="15" hidden="1" customHeight="1" x14ac:dyDescent="0.2">
      <c r="A60" s="9">
        <v>55</v>
      </c>
      <c r="B60" s="26">
        <v>0</v>
      </c>
      <c r="C60" s="165" t="s">
        <v>41</v>
      </c>
      <c r="D60" s="14">
        <v>0</v>
      </c>
      <c r="E60" s="29">
        <v>0</v>
      </c>
      <c r="F60" s="12">
        <v>0</v>
      </c>
      <c r="G60" s="11" t="s">
        <v>19</v>
      </c>
      <c r="H60" s="13">
        <v>0</v>
      </c>
      <c r="I60" s="34">
        <v>0</v>
      </c>
      <c r="J60" s="34">
        <v>0</v>
      </c>
      <c r="K60" s="29">
        <v>0</v>
      </c>
      <c r="L60" s="35">
        <v>0</v>
      </c>
    </row>
    <row r="61" spans="1:12" ht="15" hidden="1" customHeight="1" x14ac:dyDescent="0.2">
      <c r="A61" s="9">
        <v>56</v>
      </c>
      <c r="B61" s="26">
        <v>0</v>
      </c>
      <c r="C61" s="165" t="s">
        <v>42</v>
      </c>
      <c r="D61" s="14">
        <v>0</v>
      </c>
      <c r="E61" s="29">
        <v>0</v>
      </c>
      <c r="F61" s="12">
        <v>0</v>
      </c>
      <c r="G61" s="11" t="s">
        <v>19</v>
      </c>
      <c r="H61" s="13">
        <v>0</v>
      </c>
      <c r="I61" s="34">
        <v>0</v>
      </c>
      <c r="J61" s="34">
        <v>0</v>
      </c>
      <c r="K61" s="29">
        <v>0</v>
      </c>
      <c r="L61" s="35">
        <v>0</v>
      </c>
    </row>
    <row r="62" spans="1:12" ht="15" hidden="1" customHeight="1" x14ac:dyDescent="0.2">
      <c r="A62" s="9">
        <v>57</v>
      </c>
      <c r="B62" s="26">
        <v>0</v>
      </c>
      <c r="C62" s="165" t="s">
        <v>42</v>
      </c>
      <c r="D62" s="42">
        <v>0</v>
      </c>
      <c r="E62" s="29">
        <v>0</v>
      </c>
      <c r="F62" s="12">
        <v>0</v>
      </c>
      <c r="G62" s="11" t="s">
        <v>19</v>
      </c>
      <c r="H62" s="13">
        <v>0</v>
      </c>
      <c r="I62" s="34">
        <v>0</v>
      </c>
      <c r="J62" s="34">
        <v>0</v>
      </c>
      <c r="K62" s="29">
        <v>0</v>
      </c>
      <c r="L62" s="35">
        <v>0</v>
      </c>
    </row>
    <row r="63" spans="1:12" ht="15" hidden="1" customHeight="1" x14ac:dyDescent="0.2">
      <c r="A63" s="9">
        <v>58</v>
      </c>
      <c r="B63" s="26">
        <v>0</v>
      </c>
      <c r="C63" s="165" t="s">
        <v>42</v>
      </c>
      <c r="D63" s="14">
        <v>0</v>
      </c>
      <c r="E63" s="29">
        <v>0</v>
      </c>
      <c r="F63" s="12">
        <v>0</v>
      </c>
      <c r="G63" s="11" t="s">
        <v>19</v>
      </c>
      <c r="H63" s="13">
        <v>0</v>
      </c>
      <c r="I63" s="34">
        <v>0</v>
      </c>
      <c r="J63" s="34">
        <v>0</v>
      </c>
      <c r="K63" s="29">
        <v>0</v>
      </c>
      <c r="L63" s="35">
        <v>0</v>
      </c>
    </row>
    <row r="64" spans="1:12" ht="15" hidden="1" customHeight="1" x14ac:dyDescent="0.2">
      <c r="A64" s="9">
        <v>59</v>
      </c>
      <c r="B64" s="26">
        <v>0</v>
      </c>
      <c r="C64" s="165" t="s">
        <v>42</v>
      </c>
      <c r="D64" s="14">
        <v>0</v>
      </c>
      <c r="E64" s="29">
        <v>0</v>
      </c>
      <c r="F64" s="12">
        <v>0</v>
      </c>
      <c r="G64" s="11" t="s">
        <v>19</v>
      </c>
      <c r="H64" s="13">
        <v>0</v>
      </c>
      <c r="I64" s="34">
        <v>0</v>
      </c>
      <c r="J64" s="34">
        <v>0</v>
      </c>
      <c r="K64" s="29">
        <v>0</v>
      </c>
      <c r="L64" s="35">
        <v>0</v>
      </c>
    </row>
    <row r="65" spans="1:12" ht="15" hidden="1" customHeight="1" x14ac:dyDescent="0.2">
      <c r="A65" s="9">
        <v>60</v>
      </c>
      <c r="B65" s="26">
        <v>0</v>
      </c>
      <c r="C65" s="165" t="s">
        <v>42</v>
      </c>
      <c r="D65" s="14">
        <v>0</v>
      </c>
      <c r="E65" s="29">
        <v>0</v>
      </c>
      <c r="F65" s="12">
        <v>0</v>
      </c>
      <c r="G65" s="11" t="s">
        <v>19</v>
      </c>
      <c r="H65" s="13">
        <v>0</v>
      </c>
      <c r="I65" s="34">
        <v>0</v>
      </c>
      <c r="J65" s="34">
        <v>0</v>
      </c>
      <c r="K65" s="29">
        <v>0</v>
      </c>
      <c r="L65" s="35">
        <v>0</v>
      </c>
    </row>
    <row r="66" spans="1:12" ht="15" hidden="1" customHeight="1" x14ac:dyDescent="0.2">
      <c r="A66" s="9">
        <v>61</v>
      </c>
      <c r="B66" s="26">
        <v>0</v>
      </c>
      <c r="C66" s="165" t="s">
        <v>43</v>
      </c>
      <c r="D66" s="14">
        <v>0</v>
      </c>
      <c r="E66" s="29">
        <v>0</v>
      </c>
      <c r="F66" s="12">
        <v>0</v>
      </c>
      <c r="G66" s="11" t="s">
        <v>19</v>
      </c>
      <c r="H66" s="13">
        <v>0</v>
      </c>
      <c r="I66" s="34">
        <v>0</v>
      </c>
      <c r="J66" s="34">
        <v>0</v>
      </c>
      <c r="K66" s="29">
        <v>0</v>
      </c>
      <c r="L66" s="35">
        <v>0</v>
      </c>
    </row>
    <row r="67" spans="1:12" ht="15" hidden="1" customHeight="1" x14ac:dyDescent="0.2">
      <c r="A67" s="9">
        <v>62</v>
      </c>
      <c r="B67" s="26">
        <v>0</v>
      </c>
      <c r="C67" s="165" t="s">
        <v>43</v>
      </c>
      <c r="D67" s="14">
        <v>0</v>
      </c>
      <c r="E67" s="29">
        <v>0</v>
      </c>
      <c r="F67" s="12">
        <v>0</v>
      </c>
      <c r="G67" s="11" t="s">
        <v>19</v>
      </c>
      <c r="H67" s="13">
        <v>0</v>
      </c>
      <c r="I67" s="34">
        <v>0</v>
      </c>
      <c r="J67" s="34">
        <v>0</v>
      </c>
      <c r="K67" s="29">
        <v>0</v>
      </c>
      <c r="L67" s="35">
        <v>0</v>
      </c>
    </row>
    <row r="68" spans="1:12" ht="15" hidden="1" customHeight="1" x14ac:dyDescent="0.2">
      <c r="A68" s="9">
        <v>63</v>
      </c>
      <c r="B68" s="26">
        <v>0</v>
      </c>
      <c r="C68" s="165" t="s">
        <v>43</v>
      </c>
      <c r="D68" s="14">
        <v>0</v>
      </c>
      <c r="E68" s="29">
        <v>0</v>
      </c>
      <c r="F68" s="12">
        <v>0</v>
      </c>
      <c r="G68" s="11" t="s">
        <v>19</v>
      </c>
      <c r="H68" s="13">
        <v>0</v>
      </c>
      <c r="I68" s="34">
        <v>0</v>
      </c>
      <c r="J68" s="34">
        <v>0</v>
      </c>
      <c r="K68" s="29">
        <v>0</v>
      </c>
      <c r="L68" s="35">
        <v>0</v>
      </c>
    </row>
    <row r="69" spans="1:12" ht="15" hidden="1" customHeight="1" x14ac:dyDescent="0.2">
      <c r="A69" s="9">
        <v>64</v>
      </c>
      <c r="B69" s="26">
        <v>0</v>
      </c>
      <c r="C69" s="165" t="s">
        <v>43</v>
      </c>
      <c r="D69" s="14">
        <v>0</v>
      </c>
      <c r="E69" s="29">
        <v>0</v>
      </c>
      <c r="F69" s="12">
        <v>0</v>
      </c>
      <c r="G69" s="11" t="s">
        <v>19</v>
      </c>
      <c r="H69" s="13">
        <v>0</v>
      </c>
      <c r="I69" s="34">
        <v>0</v>
      </c>
      <c r="J69" s="34">
        <v>0</v>
      </c>
      <c r="K69" s="29">
        <v>0</v>
      </c>
      <c r="L69" s="35">
        <v>0</v>
      </c>
    </row>
    <row r="70" spans="1:12" ht="15" hidden="1" customHeight="1" x14ac:dyDescent="0.2">
      <c r="A70" s="9">
        <v>65</v>
      </c>
      <c r="B70" s="26">
        <v>0</v>
      </c>
      <c r="C70" s="165" t="s">
        <v>43</v>
      </c>
      <c r="D70" s="14">
        <v>0</v>
      </c>
      <c r="E70" s="29">
        <v>0</v>
      </c>
      <c r="F70" s="12">
        <v>0</v>
      </c>
      <c r="G70" s="11" t="s">
        <v>19</v>
      </c>
      <c r="H70" s="13">
        <v>0</v>
      </c>
      <c r="I70" s="34">
        <v>0</v>
      </c>
      <c r="J70" s="34">
        <v>0</v>
      </c>
      <c r="K70" s="29">
        <v>0</v>
      </c>
      <c r="L70" s="35">
        <v>0</v>
      </c>
    </row>
    <row r="71" spans="1:12" ht="15" hidden="1" customHeight="1" x14ac:dyDescent="0.2">
      <c r="A71" s="9">
        <v>66</v>
      </c>
      <c r="B71" s="26">
        <v>0</v>
      </c>
      <c r="C71" s="165" t="s">
        <v>50</v>
      </c>
      <c r="D71" s="14">
        <v>0</v>
      </c>
      <c r="E71" s="29">
        <v>0</v>
      </c>
      <c r="F71" s="12">
        <v>0</v>
      </c>
      <c r="G71" s="11" t="s">
        <v>19</v>
      </c>
      <c r="H71" s="13">
        <v>0</v>
      </c>
      <c r="I71" s="34">
        <v>0</v>
      </c>
      <c r="J71" s="34">
        <v>0</v>
      </c>
      <c r="K71" s="29">
        <v>0</v>
      </c>
      <c r="L71" s="35">
        <v>0</v>
      </c>
    </row>
    <row r="72" spans="1:12" ht="15" hidden="1" customHeight="1" x14ac:dyDescent="0.2">
      <c r="A72" s="9">
        <v>67</v>
      </c>
      <c r="B72" s="26">
        <v>0</v>
      </c>
      <c r="C72" s="165" t="s">
        <v>50</v>
      </c>
      <c r="D72" s="14">
        <v>0</v>
      </c>
      <c r="E72" s="29">
        <v>0</v>
      </c>
      <c r="F72" s="12">
        <v>0</v>
      </c>
      <c r="G72" s="11" t="s">
        <v>19</v>
      </c>
      <c r="H72" s="13">
        <v>0</v>
      </c>
      <c r="I72" s="34">
        <v>0</v>
      </c>
      <c r="J72" s="34">
        <v>0</v>
      </c>
      <c r="K72" s="29">
        <v>0</v>
      </c>
      <c r="L72" s="35">
        <v>0</v>
      </c>
    </row>
    <row r="73" spans="1:12" ht="15" hidden="1" customHeight="1" x14ac:dyDescent="0.2">
      <c r="A73" s="9">
        <v>68</v>
      </c>
      <c r="B73" s="26">
        <v>0</v>
      </c>
      <c r="C73" s="165" t="s">
        <v>50</v>
      </c>
      <c r="D73" s="14">
        <v>0</v>
      </c>
      <c r="E73" s="29">
        <v>0</v>
      </c>
      <c r="F73" s="12">
        <v>0</v>
      </c>
      <c r="G73" s="11" t="s">
        <v>19</v>
      </c>
      <c r="H73" s="13">
        <v>0</v>
      </c>
      <c r="I73" s="34">
        <v>0</v>
      </c>
      <c r="J73" s="34">
        <v>0</v>
      </c>
      <c r="K73" s="29">
        <v>0</v>
      </c>
      <c r="L73" s="35">
        <v>0</v>
      </c>
    </row>
    <row r="74" spans="1:12" ht="15" hidden="1" customHeight="1" x14ac:dyDescent="0.2">
      <c r="A74" s="9">
        <v>69</v>
      </c>
      <c r="B74" s="26">
        <v>0</v>
      </c>
      <c r="C74" s="165" t="s">
        <v>50</v>
      </c>
      <c r="D74" s="42">
        <v>0</v>
      </c>
      <c r="E74" s="29">
        <v>0</v>
      </c>
      <c r="F74" s="12">
        <v>0</v>
      </c>
      <c r="G74" s="11" t="s">
        <v>19</v>
      </c>
      <c r="H74" s="13">
        <v>0</v>
      </c>
      <c r="I74" s="34">
        <v>0</v>
      </c>
      <c r="J74" s="34">
        <v>0</v>
      </c>
      <c r="K74" s="29">
        <v>0</v>
      </c>
      <c r="L74" s="35">
        <v>0</v>
      </c>
    </row>
    <row r="75" spans="1:12" ht="15" hidden="1" customHeight="1" x14ac:dyDescent="0.2">
      <c r="A75" s="9">
        <v>70</v>
      </c>
      <c r="B75" s="26">
        <v>0</v>
      </c>
      <c r="C75" s="165" t="s">
        <v>50</v>
      </c>
      <c r="D75" s="14">
        <v>0</v>
      </c>
      <c r="E75" s="29">
        <v>0</v>
      </c>
      <c r="F75" s="12">
        <v>0</v>
      </c>
      <c r="G75" s="11" t="s">
        <v>19</v>
      </c>
      <c r="H75" s="13">
        <v>0</v>
      </c>
      <c r="I75" s="34">
        <v>0</v>
      </c>
      <c r="J75" s="34">
        <v>0</v>
      </c>
      <c r="K75" s="29">
        <v>0</v>
      </c>
      <c r="L75" s="35">
        <v>0</v>
      </c>
    </row>
    <row r="76" spans="1:12" ht="15" hidden="1" customHeight="1" x14ac:dyDescent="0.2">
      <c r="A76" s="9">
        <v>71</v>
      </c>
      <c r="B76" s="26">
        <v>0</v>
      </c>
      <c r="C76" s="165" t="s">
        <v>49</v>
      </c>
      <c r="D76" s="14">
        <v>0</v>
      </c>
      <c r="E76" s="29">
        <v>0</v>
      </c>
      <c r="F76" s="12">
        <v>0</v>
      </c>
      <c r="G76" s="11" t="s">
        <v>19</v>
      </c>
      <c r="H76" s="13">
        <v>0</v>
      </c>
      <c r="I76" s="34">
        <v>0</v>
      </c>
      <c r="J76" s="34">
        <v>0</v>
      </c>
      <c r="K76" s="29">
        <v>0</v>
      </c>
      <c r="L76" s="35">
        <v>0</v>
      </c>
    </row>
    <row r="77" spans="1:12" ht="15" hidden="1" customHeight="1" x14ac:dyDescent="0.2">
      <c r="A77" s="9">
        <v>72</v>
      </c>
      <c r="B77" s="26">
        <v>0</v>
      </c>
      <c r="C77" s="165" t="s">
        <v>49</v>
      </c>
      <c r="D77" s="14">
        <v>0</v>
      </c>
      <c r="E77" s="29">
        <v>0</v>
      </c>
      <c r="F77" s="12">
        <v>0</v>
      </c>
      <c r="G77" s="11" t="s">
        <v>19</v>
      </c>
      <c r="H77" s="13">
        <v>0</v>
      </c>
      <c r="I77" s="34">
        <v>0</v>
      </c>
      <c r="J77" s="34">
        <v>0</v>
      </c>
      <c r="K77" s="29">
        <v>0</v>
      </c>
      <c r="L77" s="35">
        <v>0</v>
      </c>
    </row>
    <row r="78" spans="1:12" ht="15" hidden="1" customHeight="1" x14ac:dyDescent="0.2">
      <c r="A78" s="9">
        <v>73</v>
      </c>
      <c r="B78" s="26">
        <v>0</v>
      </c>
      <c r="C78" s="165" t="s">
        <v>49</v>
      </c>
      <c r="D78" s="14">
        <v>0</v>
      </c>
      <c r="E78" s="29">
        <v>0</v>
      </c>
      <c r="F78" s="12">
        <v>0</v>
      </c>
      <c r="G78" s="11" t="s">
        <v>19</v>
      </c>
      <c r="H78" s="13">
        <v>0</v>
      </c>
      <c r="I78" s="34">
        <v>0</v>
      </c>
      <c r="J78" s="34">
        <v>0</v>
      </c>
      <c r="K78" s="29">
        <v>0</v>
      </c>
      <c r="L78" s="35">
        <v>0</v>
      </c>
    </row>
    <row r="79" spans="1:12" ht="15" hidden="1" customHeight="1" x14ac:dyDescent="0.2">
      <c r="A79" s="9">
        <v>74</v>
      </c>
      <c r="B79" s="26">
        <v>0</v>
      </c>
      <c r="C79" s="165" t="s">
        <v>49</v>
      </c>
      <c r="D79" s="14">
        <v>0</v>
      </c>
      <c r="E79" s="29">
        <v>0</v>
      </c>
      <c r="F79" s="12">
        <v>0</v>
      </c>
      <c r="G79" s="11" t="s">
        <v>19</v>
      </c>
      <c r="H79" s="13">
        <v>0</v>
      </c>
      <c r="I79" s="34">
        <v>0</v>
      </c>
      <c r="J79" s="34">
        <v>0</v>
      </c>
      <c r="K79" s="29">
        <v>0</v>
      </c>
      <c r="L79" s="35">
        <v>0</v>
      </c>
    </row>
    <row r="80" spans="1:12" ht="15" hidden="1" customHeight="1" x14ac:dyDescent="0.2">
      <c r="A80" s="9">
        <v>75</v>
      </c>
      <c r="B80" s="26">
        <v>0</v>
      </c>
      <c r="C80" s="165" t="s">
        <v>49</v>
      </c>
      <c r="D80" s="14">
        <v>0</v>
      </c>
      <c r="E80" s="29">
        <v>0</v>
      </c>
      <c r="F80" s="12">
        <v>0</v>
      </c>
      <c r="G80" s="11" t="s">
        <v>19</v>
      </c>
      <c r="H80" s="13">
        <v>0</v>
      </c>
      <c r="I80" s="34">
        <v>0</v>
      </c>
      <c r="J80" s="34">
        <v>0</v>
      </c>
      <c r="K80" s="29">
        <v>0</v>
      </c>
      <c r="L80" s="35">
        <v>0</v>
      </c>
    </row>
    <row r="81" spans="1:12" ht="15" hidden="1" customHeight="1" x14ac:dyDescent="0.2">
      <c r="A81" s="9">
        <v>76</v>
      </c>
      <c r="B81" s="26">
        <v>0</v>
      </c>
      <c r="C81" s="165" t="s">
        <v>44</v>
      </c>
      <c r="D81" s="14">
        <v>0</v>
      </c>
      <c r="E81" s="29">
        <v>0</v>
      </c>
      <c r="F81" s="12">
        <v>0</v>
      </c>
      <c r="G81" s="11" t="s">
        <v>19</v>
      </c>
      <c r="H81" s="13">
        <v>0</v>
      </c>
      <c r="I81" s="34">
        <v>0</v>
      </c>
      <c r="J81" s="34">
        <v>0</v>
      </c>
      <c r="K81" s="29">
        <v>0</v>
      </c>
      <c r="L81" s="35">
        <v>0</v>
      </c>
    </row>
    <row r="82" spans="1:12" ht="15" hidden="1" customHeight="1" x14ac:dyDescent="0.2">
      <c r="A82" s="9">
        <v>77</v>
      </c>
      <c r="B82" s="26">
        <v>0</v>
      </c>
      <c r="C82" s="165" t="s">
        <v>44</v>
      </c>
      <c r="D82" s="14">
        <v>0</v>
      </c>
      <c r="E82" s="29">
        <v>0</v>
      </c>
      <c r="F82" s="12">
        <v>0</v>
      </c>
      <c r="G82" s="11" t="s">
        <v>19</v>
      </c>
      <c r="H82" s="13">
        <v>0</v>
      </c>
      <c r="I82" s="34">
        <v>0</v>
      </c>
      <c r="J82" s="34">
        <v>0</v>
      </c>
      <c r="K82" s="29">
        <v>0</v>
      </c>
      <c r="L82" s="35">
        <v>0</v>
      </c>
    </row>
    <row r="83" spans="1:12" ht="15" hidden="1" customHeight="1" x14ac:dyDescent="0.2">
      <c r="A83" s="9">
        <v>78</v>
      </c>
      <c r="B83" s="26">
        <v>0</v>
      </c>
      <c r="C83" s="165" t="s">
        <v>44</v>
      </c>
      <c r="D83" s="14">
        <v>0</v>
      </c>
      <c r="E83" s="29">
        <v>0</v>
      </c>
      <c r="F83" s="12">
        <v>0</v>
      </c>
      <c r="G83" s="11" t="s">
        <v>19</v>
      </c>
      <c r="H83" s="13">
        <v>0</v>
      </c>
      <c r="I83" s="34">
        <v>0</v>
      </c>
      <c r="J83" s="34">
        <v>0</v>
      </c>
      <c r="K83" s="29">
        <v>0</v>
      </c>
      <c r="L83" s="35">
        <v>0</v>
      </c>
    </row>
    <row r="84" spans="1:12" ht="15" hidden="1" customHeight="1" x14ac:dyDescent="0.2">
      <c r="A84" s="9">
        <v>79</v>
      </c>
      <c r="B84" s="26">
        <v>0</v>
      </c>
      <c r="C84" s="165" t="s">
        <v>44</v>
      </c>
      <c r="D84" s="14">
        <v>0</v>
      </c>
      <c r="E84" s="29">
        <v>0</v>
      </c>
      <c r="F84" s="12">
        <v>0</v>
      </c>
      <c r="G84" s="11" t="s">
        <v>19</v>
      </c>
      <c r="H84" s="13">
        <v>0</v>
      </c>
      <c r="I84" s="34">
        <v>0</v>
      </c>
      <c r="J84" s="34">
        <v>0</v>
      </c>
      <c r="K84" s="29">
        <v>0</v>
      </c>
      <c r="L84" s="35">
        <v>0</v>
      </c>
    </row>
    <row r="85" spans="1:12" ht="15" hidden="1" customHeight="1" x14ac:dyDescent="0.2">
      <c r="A85" s="9">
        <v>80</v>
      </c>
      <c r="B85" s="26">
        <v>0</v>
      </c>
      <c r="C85" s="165" t="s">
        <v>44</v>
      </c>
      <c r="D85" s="14">
        <v>0</v>
      </c>
      <c r="E85" s="29">
        <v>0</v>
      </c>
      <c r="F85" s="12">
        <v>0</v>
      </c>
      <c r="G85" s="11" t="s">
        <v>19</v>
      </c>
      <c r="H85" s="13">
        <v>0</v>
      </c>
      <c r="I85" s="34">
        <v>0</v>
      </c>
      <c r="J85" s="34">
        <v>0</v>
      </c>
      <c r="K85" s="29">
        <v>0</v>
      </c>
      <c r="L85" s="35">
        <v>0</v>
      </c>
    </row>
    <row r="86" spans="1:12" ht="15" hidden="1" customHeight="1" x14ac:dyDescent="0.2">
      <c r="A86" s="9">
        <v>81</v>
      </c>
      <c r="B86" s="26">
        <v>0</v>
      </c>
      <c r="C86" s="165" t="s">
        <v>45</v>
      </c>
      <c r="D86" s="14">
        <v>0</v>
      </c>
      <c r="E86" s="29">
        <v>0</v>
      </c>
      <c r="F86" s="12">
        <v>0</v>
      </c>
      <c r="G86" s="11" t="s">
        <v>19</v>
      </c>
      <c r="H86" s="13">
        <v>0</v>
      </c>
      <c r="I86" s="34">
        <v>0</v>
      </c>
      <c r="J86" s="34">
        <v>0</v>
      </c>
      <c r="K86" s="29">
        <v>0</v>
      </c>
      <c r="L86" s="35">
        <v>0</v>
      </c>
    </row>
    <row r="87" spans="1:12" ht="15" hidden="1" customHeight="1" x14ac:dyDescent="0.2">
      <c r="A87" s="9">
        <v>82</v>
      </c>
      <c r="B87" s="26">
        <v>0</v>
      </c>
      <c r="C87" s="165" t="s">
        <v>45</v>
      </c>
      <c r="D87" s="14">
        <v>0</v>
      </c>
      <c r="E87" s="29">
        <v>0</v>
      </c>
      <c r="F87" s="12">
        <v>0</v>
      </c>
      <c r="G87" s="11" t="s">
        <v>19</v>
      </c>
      <c r="H87" s="13">
        <v>0</v>
      </c>
      <c r="I87" s="34">
        <v>0</v>
      </c>
      <c r="J87" s="34">
        <v>0</v>
      </c>
      <c r="K87" s="29">
        <v>0</v>
      </c>
      <c r="L87" s="35">
        <v>0</v>
      </c>
    </row>
    <row r="88" spans="1:12" ht="15" hidden="1" customHeight="1" x14ac:dyDescent="0.2">
      <c r="A88" s="9">
        <v>83</v>
      </c>
      <c r="B88" s="26">
        <v>0</v>
      </c>
      <c r="C88" s="165" t="s">
        <v>45</v>
      </c>
      <c r="D88" s="14">
        <v>0</v>
      </c>
      <c r="E88" s="29">
        <v>0</v>
      </c>
      <c r="F88" s="12">
        <v>0</v>
      </c>
      <c r="G88" s="11" t="s">
        <v>19</v>
      </c>
      <c r="H88" s="13">
        <v>0</v>
      </c>
      <c r="I88" s="34">
        <v>0</v>
      </c>
      <c r="J88" s="34">
        <v>0</v>
      </c>
      <c r="K88" s="29">
        <v>0</v>
      </c>
      <c r="L88" s="35">
        <v>0</v>
      </c>
    </row>
    <row r="89" spans="1:12" ht="15" hidden="1" customHeight="1" x14ac:dyDescent="0.2">
      <c r="A89" s="9">
        <v>84</v>
      </c>
      <c r="B89" s="26">
        <v>0</v>
      </c>
      <c r="C89" s="165" t="s">
        <v>45</v>
      </c>
      <c r="D89" s="14">
        <v>0</v>
      </c>
      <c r="E89" s="29">
        <v>0</v>
      </c>
      <c r="F89" s="12">
        <v>0</v>
      </c>
      <c r="G89" s="11" t="s">
        <v>19</v>
      </c>
      <c r="H89" s="13">
        <v>0</v>
      </c>
      <c r="I89" s="34">
        <v>0</v>
      </c>
      <c r="J89" s="34">
        <v>0</v>
      </c>
      <c r="K89" s="29">
        <v>0</v>
      </c>
      <c r="L89" s="35">
        <v>0</v>
      </c>
    </row>
    <row r="90" spans="1:12" ht="15" hidden="1" customHeight="1" x14ac:dyDescent="0.2">
      <c r="A90" s="9">
        <v>85</v>
      </c>
      <c r="B90" s="26">
        <v>0</v>
      </c>
      <c r="C90" s="165" t="s">
        <v>45</v>
      </c>
      <c r="D90" s="14">
        <v>0</v>
      </c>
      <c r="E90" s="29">
        <v>0</v>
      </c>
      <c r="F90" s="12">
        <v>0</v>
      </c>
      <c r="G90" s="11" t="s">
        <v>19</v>
      </c>
      <c r="H90" s="13">
        <v>0</v>
      </c>
      <c r="I90" s="34">
        <v>0</v>
      </c>
      <c r="J90" s="34">
        <v>0</v>
      </c>
      <c r="K90" s="29">
        <v>0</v>
      </c>
      <c r="L90" s="35">
        <v>0</v>
      </c>
    </row>
    <row r="91" spans="1:12" ht="15" hidden="1" customHeight="1" x14ac:dyDescent="0.2">
      <c r="A91" s="9">
        <v>86</v>
      </c>
      <c r="B91" s="26">
        <v>0</v>
      </c>
      <c r="C91" s="165" t="s">
        <v>46</v>
      </c>
      <c r="D91" s="14">
        <v>0</v>
      </c>
      <c r="E91" s="29">
        <v>0</v>
      </c>
      <c r="F91" s="12">
        <v>0</v>
      </c>
      <c r="G91" s="11" t="s">
        <v>19</v>
      </c>
      <c r="H91" s="13">
        <v>0</v>
      </c>
      <c r="I91" s="34">
        <v>0</v>
      </c>
      <c r="J91" s="34">
        <v>0</v>
      </c>
      <c r="K91" s="29">
        <v>0</v>
      </c>
      <c r="L91" s="35">
        <v>0</v>
      </c>
    </row>
    <row r="92" spans="1:12" ht="15" hidden="1" customHeight="1" x14ac:dyDescent="0.2">
      <c r="A92" s="9">
        <v>87</v>
      </c>
      <c r="B92" s="26">
        <v>0</v>
      </c>
      <c r="C92" s="165" t="s">
        <v>46</v>
      </c>
      <c r="D92" s="14">
        <v>0</v>
      </c>
      <c r="E92" s="29">
        <v>0</v>
      </c>
      <c r="F92" s="12">
        <v>0</v>
      </c>
      <c r="G92" s="11" t="s">
        <v>19</v>
      </c>
      <c r="H92" s="13">
        <v>0</v>
      </c>
      <c r="I92" s="34">
        <v>0</v>
      </c>
      <c r="J92" s="34">
        <v>0</v>
      </c>
      <c r="K92" s="29">
        <v>0</v>
      </c>
      <c r="L92" s="35">
        <v>0</v>
      </c>
    </row>
    <row r="93" spans="1:12" ht="15" hidden="1" customHeight="1" x14ac:dyDescent="0.2">
      <c r="A93" s="9">
        <v>88</v>
      </c>
      <c r="B93" s="26">
        <v>0</v>
      </c>
      <c r="C93" s="165" t="s">
        <v>46</v>
      </c>
      <c r="D93" s="14">
        <v>0</v>
      </c>
      <c r="E93" s="29">
        <v>0</v>
      </c>
      <c r="F93" s="12">
        <v>0</v>
      </c>
      <c r="G93" s="11" t="s">
        <v>19</v>
      </c>
      <c r="H93" s="13">
        <v>0</v>
      </c>
      <c r="I93" s="34">
        <v>0</v>
      </c>
      <c r="J93" s="34">
        <v>0</v>
      </c>
      <c r="K93" s="29">
        <v>0</v>
      </c>
      <c r="L93" s="35">
        <v>0</v>
      </c>
    </row>
    <row r="94" spans="1:12" ht="15" hidden="1" customHeight="1" x14ac:dyDescent="0.2">
      <c r="A94" s="9">
        <v>89</v>
      </c>
      <c r="B94" s="26">
        <v>0</v>
      </c>
      <c r="C94" s="165" t="s">
        <v>46</v>
      </c>
      <c r="D94" s="42">
        <v>0</v>
      </c>
      <c r="E94" s="29">
        <v>0</v>
      </c>
      <c r="F94" s="12">
        <v>0</v>
      </c>
      <c r="G94" s="11" t="s">
        <v>19</v>
      </c>
      <c r="H94" s="13">
        <v>0</v>
      </c>
      <c r="I94" s="34">
        <v>0</v>
      </c>
      <c r="J94" s="34">
        <v>0</v>
      </c>
      <c r="K94" s="29">
        <v>0</v>
      </c>
      <c r="L94" s="35">
        <v>0</v>
      </c>
    </row>
    <row r="95" spans="1:12" ht="15" hidden="1" customHeight="1" x14ac:dyDescent="0.2">
      <c r="A95" s="9">
        <v>90</v>
      </c>
      <c r="B95" s="26">
        <v>0</v>
      </c>
      <c r="C95" s="165" t="s">
        <v>46</v>
      </c>
      <c r="D95" s="14">
        <v>0</v>
      </c>
      <c r="E95" s="29">
        <v>0</v>
      </c>
      <c r="F95" s="12">
        <v>0</v>
      </c>
      <c r="G95" s="11" t="s">
        <v>19</v>
      </c>
      <c r="H95" s="13">
        <v>0</v>
      </c>
      <c r="I95" s="34">
        <v>0</v>
      </c>
      <c r="J95" s="34">
        <v>0</v>
      </c>
      <c r="K95" s="29">
        <v>0</v>
      </c>
      <c r="L95" s="35">
        <v>0</v>
      </c>
    </row>
    <row r="96" spans="1:12" ht="15" hidden="1" customHeight="1" x14ac:dyDescent="0.2">
      <c r="A96" s="9">
        <v>91</v>
      </c>
      <c r="B96" s="26">
        <v>0</v>
      </c>
      <c r="C96" s="165" t="s">
        <v>47</v>
      </c>
      <c r="D96" s="14">
        <v>0</v>
      </c>
      <c r="E96" s="29">
        <v>0</v>
      </c>
      <c r="F96" s="12">
        <v>0</v>
      </c>
      <c r="G96" s="11" t="s">
        <v>19</v>
      </c>
      <c r="H96" s="13">
        <v>0</v>
      </c>
      <c r="I96" s="34">
        <v>0</v>
      </c>
      <c r="J96" s="34">
        <v>0</v>
      </c>
      <c r="K96" s="29">
        <v>0</v>
      </c>
      <c r="L96" s="35">
        <v>0</v>
      </c>
    </row>
    <row r="97" spans="1:15" ht="15" hidden="1" customHeight="1" x14ac:dyDescent="0.2">
      <c r="A97" s="9">
        <v>92</v>
      </c>
      <c r="B97" s="26">
        <v>0</v>
      </c>
      <c r="C97" s="165" t="s">
        <v>47</v>
      </c>
      <c r="D97" s="14">
        <v>0</v>
      </c>
      <c r="E97" s="29">
        <v>0</v>
      </c>
      <c r="F97" s="12">
        <v>0</v>
      </c>
      <c r="G97" s="11" t="s">
        <v>19</v>
      </c>
      <c r="H97" s="13">
        <v>0</v>
      </c>
      <c r="I97" s="34">
        <v>0</v>
      </c>
      <c r="J97" s="34">
        <v>0</v>
      </c>
      <c r="K97" s="29">
        <v>0</v>
      </c>
      <c r="L97" s="35">
        <v>0</v>
      </c>
    </row>
    <row r="98" spans="1:15" ht="15" hidden="1" customHeight="1" x14ac:dyDescent="0.2">
      <c r="A98" s="9">
        <v>93</v>
      </c>
      <c r="B98" s="26">
        <v>0</v>
      </c>
      <c r="C98" s="165" t="s">
        <v>47</v>
      </c>
      <c r="D98" s="14">
        <v>0</v>
      </c>
      <c r="E98" s="29">
        <v>0</v>
      </c>
      <c r="F98" s="12">
        <v>0</v>
      </c>
      <c r="G98" s="11" t="s">
        <v>19</v>
      </c>
      <c r="H98" s="13">
        <v>0</v>
      </c>
      <c r="I98" s="34">
        <v>0</v>
      </c>
      <c r="J98" s="34">
        <v>0</v>
      </c>
      <c r="K98" s="29">
        <v>0</v>
      </c>
      <c r="L98" s="35">
        <v>0</v>
      </c>
    </row>
    <row r="99" spans="1:15" ht="15" hidden="1" customHeight="1" x14ac:dyDescent="0.2">
      <c r="A99" s="9">
        <v>94</v>
      </c>
      <c r="B99" s="26">
        <v>0</v>
      </c>
      <c r="C99" s="165" t="s">
        <v>47</v>
      </c>
      <c r="D99" s="14">
        <v>0</v>
      </c>
      <c r="E99" s="29">
        <v>0</v>
      </c>
      <c r="F99" s="12">
        <v>0</v>
      </c>
      <c r="G99" s="11" t="s">
        <v>19</v>
      </c>
      <c r="H99" s="13">
        <v>0</v>
      </c>
      <c r="I99" s="34">
        <v>0</v>
      </c>
      <c r="J99" s="34">
        <v>0</v>
      </c>
      <c r="K99" s="29">
        <v>0</v>
      </c>
      <c r="L99" s="35">
        <v>0</v>
      </c>
    </row>
    <row r="100" spans="1:15" ht="15" hidden="1" customHeight="1" x14ac:dyDescent="0.2">
      <c r="A100" s="9">
        <v>95</v>
      </c>
      <c r="B100" s="26">
        <v>0</v>
      </c>
      <c r="C100" s="165" t="s">
        <v>47</v>
      </c>
      <c r="D100" s="14">
        <v>0</v>
      </c>
      <c r="E100" s="29">
        <v>0</v>
      </c>
      <c r="F100" s="12">
        <v>0</v>
      </c>
      <c r="G100" s="11" t="s">
        <v>19</v>
      </c>
      <c r="H100" s="13">
        <v>0</v>
      </c>
      <c r="I100" s="34">
        <v>0</v>
      </c>
      <c r="J100" s="34">
        <v>0</v>
      </c>
      <c r="K100" s="29">
        <v>0</v>
      </c>
      <c r="L100" s="35">
        <v>0</v>
      </c>
    </row>
    <row r="101" spans="1:15" ht="15" hidden="1" customHeight="1" x14ac:dyDescent="0.2">
      <c r="A101" s="9">
        <v>96</v>
      </c>
      <c r="B101" s="26">
        <v>0</v>
      </c>
      <c r="C101" s="165" t="s">
        <v>48</v>
      </c>
      <c r="D101" s="14">
        <v>0</v>
      </c>
      <c r="E101" s="29">
        <v>0</v>
      </c>
      <c r="F101" s="12">
        <v>0</v>
      </c>
      <c r="G101" s="11" t="s">
        <v>19</v>
      </c>
      <c r="H101" s="13">
        <v>0</v>
      </c>
      <c r="I101" s="34">
        <v>0</v>
      </c>
      <c r="J101" s="34">
        <v>0</v>
      </c>
      <c r="K101" s="29">
        <v>0</v>
      </c>
      <c r="L101" s="35">
        <v>0</v>
      </c>
    </row>
    <row r="102" spans="1:15" ht="15" hidden="1" customHeight="1" x14ac:dyDescent="0.2">
      <c r="A102" s="9">
        <v>97</v>
      </c>
      <c r="B102" s="26">
        <v>0</v>
      </c>
      <c r="C102" s="165" t="s">
        <v>48</v>
      </c>
      <c r="D102" s="14">
        <v>0</v>
      </c>
      <c r="E102" s="29">
        <v>0</v>
      </c>
      <c r="F102" s="12">
        <v>0</v>
      </c>
      <c r="G102" s="11" t="s">
        <v>19</v>
      </c>
      <c r="H102" s="13">
        <v>0</v>
      </c>
      <c r="I102" s="34">
        <v>0</v>
      </c>
      <c r="J102" s="34">
        <v>0</v>
      </c>
      <c r="K102" s="29">
        <v>0</v>
      </c>
      <c r="L102" s="35">
        <v>0</v>
      </c>
    </row>
    <row r="103" spans="1:15" ht="15" hidden="1" customHeight="1" x14ac:dyDescent="0.2">
      <c r="A103" s="9">
        <v>98</v>
      </c>
      <c r="B103" s="26">
        <v>0</v>
      </c>
      <c r="C103" s="165" t="s">
        <v>48</v>
      </c>
      <c r="D103" s="14">
        <v>0</v>
      </c>
      <c r="E103" s="29">
        <v>0</v>
      </c>
      <c r="F103" s="12">
        <v>0</v>
      </c>
      <c r="G103" s="11" t="s">
        <v>19</v>
      </c>
      <c r="H103" s="13">
        <v>0</v>
      </c>
      <c r="I103" s="34">
        <v>0</v>
      </c>
      <c r="J103" s="34">
        <v>0</v>
      </c>
      <c r="K103" s="29">
        <v>0</v>
      </c>
      <c r="L103" s="35">
        <v>0</v>
      </c>
      <c r="O103" s="38"/>
    </row>
    <row r="104" spans="1:15" ht="15" hidden="1" customHeight="1" x14ac:dyDescent="0.2">
      <c r="A104" s="9">
        <v>99</v>
      </c>
      <c r="B104" s="26">
        <v>0</v>
      </c>
      <c r="C104" s="165" t="s">
        <v>48</v>
      </c>
      <c r="D104" s="14">
        <v>0</v>
      </c>
      <c r="E104" s="29">
        <v>0</v>
      </c>
      <c r="F104" s="12">
        <v>0</v>
      </c>
      <c r="G104" s="11" t="s">
        <v>19</v>
      </c>
      <c r="H104" s="13">
        <v>0</v>
      </c>
      <c r="I104" s="34">
        <v>0</v>
      </c>
      <c r="J104" s="34">
        <v>0</v>
      </c>
      <c r="K104" s="29">
        <v>0</v>
      </c>
      <c r="L104" s="35">
        <v>0</v>
      </c>
    </row>
    <row r="105" spans="1:15" ht="15" hidden="1" customHeight="1" thickBot="1" x14ac:dyDescent="0.25">
      <c r="A105" s="10">
        <v>100</v>
      </c>
      <c r="B105" s="27">
        <v>0</v>
      </c>
      <c r="C105" s="166" t="s">
        <v>48</v>
      </c>
      <c r="D105" s="15">
        <v>0</v>
      </c>
      <c r="E105" s="30">
        <v>0</v>
      </c>
      <c r="F105" s="16">
        <v>0</v>
      </c>
      <c r="G105" s="17" t="s">
        <v>19</v>
      </c>
      <c r="H105" s="18">
        <v>0</v>
      </c>
      <c r="I105" s="36">
        <v>0</v>
      </c>
      <c r="J105" s="36">
        <v>0</v>
      </c>
      <c r="K105" s="30">
        <v>0</v>
      </c>
      <c r="L105" s="37">
        <v>0</v>
      </c>
    </row>
  </sheetData>
  <sortState ref="B6:L34">
    <sortCondition descending="1" ref="D6:D34"/>
  </sortState>
  <mergeCells count="3">
    <mergeCell ref="F5:H5"/>
    <mergeCell ref="A1:L1"/>
    <mergeCell ref="K2:L2"/>
  </mergeCells>
  <phoneticPr fontId="8" type="noConversion"/>
  <printOptions horizontalCentered="1"/>
  <pageMargins left="0" right="0" top="0.39370078740157483" bottom="0" header="0.31496062992125984" footer="0.31496062992125984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Bodování</vt:lpstr>
      <vt:lpstr>Družstva</vt:lpstr>
      <vt:lpstr>Jednotlivci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Šebelka Jan</dc:creator>
  <cp:lastModifiedBy>Bližňák Jiří</cp:lastModifiedBy>
  <cp:lastPrinted>2019-06-05T09:53:09Z</cp:lastPrinted>
  <dcterms:created xsi:type="dcterms:W3CDTF">2003-04-29T09:19:35Z</dcterms:created>
  <dcterms:modified xsi:type="dcterms:W3CDTF">2019-06-05T10:36:15Z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